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7755"/>
  </bookViews>
  <sheets>
    <sheet name="ÚVOD" sheetId="1" r:id="rId1"/>
    <sheet name="SOUHRNNÝ LIST STAVBY" sheetId="2" r:id="rId2"/>
    <sheet name="REKAPITULACE OBJEKTŮ STAVBY" sheetId="3" r:id="rId3"/>
    <sheet name="KRYCÍ LIST" sheetId="4" r:id="rId4"/>
    <sheet name="REKAPITULACE" sheetId="5" r:id="rId5"/>
    <sheet name="ROZPOČET" sheetId="6" r:id="rId6"/>
  </sheets>
  <calcPr calcId="145621"/>
</workbook>
</file>

<file path=xl/calcChain.xml><?xml version="1.0" encoding="utf-8"?>
<calcChain xmlns="http://schemas.openxmlformats.org/spreadsheetml/2006/main">
  <c r="E16" i="2" l="1"/>
  <c r="G71" i="6"/>
  <c r="I71" i="6"/>
  <c r="K71" i="6"/>
  <c r="H38" i="4"/>
  <c r="M8" i="4"/>
  <c r="K118" i="6"/>
  <c r="I118" i="6"/>
  <c r="G118" i="6"/>
  <c r="K117" i="6"/>
  <c r="I117" i="6"/>
  <c r="G117" i="6"/>
  <c r="K114" i="6"/>
  <c r="I114" i="6"/>
  <c r="G114" i="6"/>
  <c r="K113" i="6"/>
  <c r="I113" i="6"/>
  <c r="G113" i="6"/>
  <c r="K112" i="6"/>
  <c r="I112" i="6"/>
  <c r="G112" i="6"/>
  <c r="K111" i="6"/>
  <c r="I111" i="6"/>
  <c r="G111" i="6"/>
  <c r="K110" i="6"/>
  <c r="I110" i="6"/>
  <c r="G110" i="6"/>
  <c r="K109" i="6"/>
  <c r="I109" i="6"/>
  <c r="G109" i="6"/>
  <c r="K108" i="6"/>
  <c r="I108" i="6"/>
  <c r="G108" i="6"/>
  <c r="K107" i="6"/>
  <c r="I107" i="6"/>
  <c r="G107" i="6"/>
  <c r="K106" i="6"/>
  <c r="I106" i="6"/>
  <c r="G106" i="6"/>
  <c r="K97" i="6"/>
  <c r="I97" i="6"/>
  <c r="G97" i="6"/>
  <c r="K96" i="6"/>
  <c r="I96" i="6"/>
  <c r="G96" i="6"/>
  <c r="K95" i="6"/>
  <c r="I95" i="6"/>
  <c r="G95" i="6"/>
  <c r="K94" i="6"/>
  <c r="I94" i="6"/>
  <c r="G94" i="6"/>
  <c r="K93" i="6"/>
  <c r="I93" i="6"/>
  <c r="G93" i="6"/>
  <c r="K92" i="6"/>
  <c r="I92" i="6"/>
  <c r="G92" i="6"/>
  <c r="K91" i="6"/>
  <c r="I91" i="6"/>
  <c r="G91" i="6"/>
  <c r="K90" i="6"/>
  <c r="I90" i="6"/>
  <c r="G90" i="6"/>
  <c r="K89" i="6"/>
  <c r="I89" i="6"/>
  <c r="G89" i="6"/>
  <c r="K88" i="6"/>
  <c r="I88" i="6"/>
  <c r="G88" i="6"/>
  <c r="K85" i="6"/>
  <c r="I85" i="6"/>
  <c r="G85" i="6"/>
  <c r="K84" i="6"/>
  <c r="I84" i="6"/>
  <c r="G84" i="6"/>
  <c r="K83" i="6"/>
  <c r="I83" i="6"/>
  <c r="G83" i="6"/>
  <c r="K82" i="6"/>
  <c r="I82" i="6"/>
  <c r="G82" i="6"/>
  <c r="K81" i="6"/>
  <c r="I81" i="6"/>
  <c r="G81" i="6"/>
  <c r="K80" i="6"/>
  <c r="I80" i="6"/>
  <c r="G80" i="6"/>
  <c r="K79" i="6"/>
  <c r="I79" i="6"/>
  <c r="G79" i="6"/>
  <c r="K78" i="6"/>
  <c r="I78" i="6"/>
  <c r="G78" i="6"/>
  <c r="K77" i="6"/>
  <c r="I77" i="6"/>
  <c r="G77" i="6"/>
  <c r="K76" i="6"/>
  <c r="I76" i="6"/>
  <c r="G76" i="6"/>
  <c r="K75" i="6"/>
  <c r="I75" i="6"/>
  <c r="G75" i="6"/>
  <c r="K74" i="6"/>
  <c r="I74" i="6"/>
  <c r="G74" i="6"/>
  <c r="K73" i="6"/>
  <c r="I73" i="6"/>
  <c r="G73" i="6"/>
  <c r="K72" i="6"/>
  <c r="I72" i="6"/>
  <c r="G72" i="6"/>
  <c r="K70" i="6"/>
  <c r="I70" i="6"/>
  <c r="G70" i="6"/>
  <c r="K67" i="6"/>
  <c r="I67" i="6"/>
  <c r="G67" i="6"/>
  <c r="K66" i="6"/>
  <c r="I66" i="6"/>
  <c r="G66" i="6"/>
  <c r="K65" i="6"/>
  <c r="I65" i="6"/>
  <c r="G65" i="6"/>
  <c r="K64" i="6"/>
  <c r="I64" i="6"/>
  <c r="G64" i="6"/>
  <c r="K63" i="6"/>
  <c r="I63" i="6"/>
  <c r="G63" i="6"/>
  <c r="K62" i="6"/>
  <c r="I62" i="6"/>
  <c r="G62" i="6"/>
  <c r="K61" i="6"/>
  <c r="I61" i="6"/>
  <c r="G61" i="6"/>
  <c r="K60" i="6"/>
  <c r="I60" i="6"/>
  <c r="G60" i="6"/>
  <c r="K48" i="6"/>
  <c r="I48" i="6"/>
  <c r="G48" i="6"/>
  <c r="K47" i="6"/>
  <c r="I47" i="6"/>
  <c r="G47" i="6"/>
  <c r="K46" i="6"/>
  <c r="I46" i="6"/>
  <c r="G46" i="6"/>
  <c r="K45" i="6"/>
  <c r="I45" i="6"/>
  <c r="G45" i="6"/>
  <c r="K44" i="6"/>
  <c r="I44" i="6"/>
  <c r="G44" i="6"/>
  <c r="K43" i="6"/>
  <c r="I43" i="6"/>
  <c r="G43" i="6"/>
  <c r="K42" i="6"/>
  <c r="I42" i="6"/>
  <c r="G42" i="6"/>
  <c r="K41" i="6"/>
  <c r="I41" i="6"/>
  <c r="G41" i="6"/>
  <c r="K40" i="6"/>
  <c r="I40" i="6"/>
  <c r="G40" i="6"/>
  <c r="K39" i="6"/>
  <c r="I39" i="6"/>
  <c r="G39" i="6"/>
  <c r="K38" i="6"/>
  <c r="I38" i="6"/>
  <c r="G38" i="6"/>
  <c r="K35" i="6"/>
  <c r="I35" i="6"/>
  <c r="G35" i="6"/>
  <c r="K34" i="6"/>
  <c r="I34" i="6"/>
  <c r="G34" i="6"/>
  <c r="A35" i="6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51" i="6" s="1"/>
  <c r="A60" i="6" s="1"/>
  <c r="A61" i="6" s="1"/>
  <c r="A62" i="6" s="1"/>
  <c r="A63" i="6" s="1"/>
  <c r="A64" i="6" s="1"/>
  <c r="A65" i="6" s="1"/>
  <c r="A66" i="6" s="1"/>
  <c r="A67" i="6" s="1"/>
  <c r="A70" i="6" s="1"/>
  <c r="K33" i="6"/>
  <c r="I33" i="6"/>
  <c r="G33" i="6"/>
  <c r="K32" i="6"/>
  <c r="I32" i="6"/>
  <c r="G32" i="6"/>
  <c r="K31" i="6"/>
  <c r="I31" i="6"/>
  <c r="G31" i="6"/>
  <c r="K30" i="6"/>
  <c r="I30" i="6"/>
  <c r="G30" i="6"/>
  <c r="K27" i="6"/>
  <c r="I27" i="6"/>
  <c r="G27" i="6"/>
  <c r="K26" i="6"/>
  <c r="I26" i="6"/>
  <c r="G26" i="6"/>
  <c r="K23" i="6"/>
  <c r="I23" i="6"/>
  <c r="G23" i="6"/>
  <c r="K22" i="6"/>
  <c r="I22" i="6"/>
  <c r="G22" i="6"/>
  <c r="K21" i="6"/>
  <c r="I21" i="6"/>
  <c r="G21" i="6"/>
  <c r="K20" i="6"/>
  <c r="I20" i="6"/>
  <c r="G20" i="6"/>
  <c r="K17" i="6"/>
  <c r="I17" i="6"/>
  <c r="G17" i="6"/>
  <c r="K16" i="6"/>
  <c r="I16" i="6"/>
  <c r="G16" i="6"/>
  <c r="K15" i="6"/>
  <c r="I15" i="6"/>
  <c r="G15" i="6"/>
  <c r="K14" i="6"/>
  <c r="I14" i="6"/>
  <c r="G14" i="6"/>
  <c r="K13" i="6"/>
  <c r="I13" i="6"/>
  <c r="G13" i="6"/>
  <c r="A13" i="6"/>
  <c r="A14" i="6" s="1"/>
  <c r="A15" i="6" s="1"/>
  <c r="A16" i="6" s="1"/>
  <c r="A17" i="6" s="1"/>
  <c r="A20" i="6" s="1"/>
  <c r="A21" i="6" s="1"/>
  <c r="A22" i="6" s="1"/>
  <c r="A23" i="6" s="1"/>
  <c r="A26" i="6" s="1"/>
  <c r="A27" i="6" s="1"/>
  <c r="A30" i="6" s="1"/>
  <c r="A31" i="6" s="1"/>
  <c r="A32" i="6" s="1"/>
  <c r="A33" i="6" s="1"/>
  <c r="K12" i="6"/>
  <c r="I12" i="6"/>
  <c r="G12" i="6"/>
  <c r="L70" i="6" l="1"/>
  <c r="I28" i="6"/>
  <c r="D11" i="5" s="1"/>
  <c r="G115" i="6"/>
  <c r="C24" i="5" s="1"/>
  <c r="I119" i="6"/>
  <c r="D25" i="5" s="1"/>
  <c r="I98" i="6"/>
  <c r="D20" i="5" s="1"/>
  <c r="K115" i="6"/>
  <c r="G86" i="6"/>
  <c r="C19" i="5" s="1"/>
  <c r="A71" i="6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106" i="6" s="1"/>
  <c r="A107" i="6" s="1"/>
  <c r="A108" i="6" s="1"/>
  <c r="A109" i="6" s="1"/>
  <c r="A110" i="6" s="1"/>
  <c r="A111" i="6" s="1"/>
  <c r="A112" i="6" s="1"/>
  <c r="A113" i="6" s="1"/>
  <c r="A114" i="6" s="1"/>
  <c r="A117" i="6" s="1"/>
  <c r="A118" i="6" s="1"/>
  <c r="K18" i="6"/>
  <c r="G28" i="6"/>
  <c r="C11" i="5" s="1"/>
  <c r="I86" i="6"/>
  <c r="D19" i="5" s="1"/>
  <c r="G98" i="6"/>
  <c r="C20" i="5" s="1"/>
  <c r="I115" i="6"/>
  <c r="D24" i="5" s="1"/>
  <c r="G119" i="6"/>
  <c r="C25" i="5" s="1"/>
  <c r="I24" i="6"/>
  <c r="D10" i="5" s="1"/>
  <c r="K86" i="6"/>
  <c r="K98" i="6"/>
  <c r="K119" i="6"/>
  <c r="K68" i="6"/>
  <c r="I68" i="6"/>
  <c r="D18" i="5" s="1"/>
  <c r="G68" i="6"/>
  <c r="C18" i="5" s="1"/>
  <c r="G49" i="6"/>
  <c r="C13" i="5" s="1"/>
  <c r="I49" i="6"/>
  <c r="D13" i="5" s="1"/>
  <c r="K49" i="6"/>
  <c r="G24" i="6"/>
  <c r="C10" i="5" s="1"/>
  <c r="K24" i="6"/>
  <c r="K28" i="6"/>
  <c r="G36" i="6"/>
  <c r="C12" i="5" s="1"/>
  <c r="K36" i="6"/>
  <c r="I36" i="6"/>
  <c r="D12" i="5" s="1"/>
  <c r="G18" i="6"/>
  <c r="C9" i="5" s="1"/>
  <c r="I18" i="6"/>
  <c r="D9" i="5" s="1"/>
  <c r="E10" i="5" l="1"/>
  <c r="D26" i="5"/>
  <c r="E11" i="5"/>
  <c r="E25" i="5"/>
  <c r="E24" i="5"/>
  <c r="E20" i="5"/>
  <c r="C26" i="5"/>
  <c r="E19" i="5"/>
  <c r="D21" i="5"/>
  <c r="E51" i="6"/>
  <c r="E18" i="5"/>
  <c r="C21" i="5"/>
  <c r="E13" i="5"/>
  <c r="E12" i="5"/>
  <c r="E9" i="5"/>
  <c r="E26" i="5" l="1"/>
  <c r="E19" i="4" s="1"/>
  <c r="E21" i="5"/>
  <c r="E17" i="4" s="1"/>
  <c r="I51" i="6"/>
  <c r="I52" i="6" s="1"/>
  <c r="D14" i="5" s="1"/>
  <c r="D15" i="5" s="1"/>
  <c r="D28" i="5" s="1"/>
  <c r="E15" i="4" s="1"/>
  <c r="G51" i="6"/>
  <c r="G52" i="6" s="1"/>
  <c r="C14" i="5" s="1"/>
  <c r="K51" i="6"/>
  <c r="K52" i="6" s="1"/>
  <c r="E14" i="5" l="1"/>
  <c r="E15" i="5" s="1"/>
  <c r="C15" i="5"/>
  <c r="C28" i="5" s="1"/>
  <c r="E14" i="4" s="1"/>
  <c r="E16" i="4" l="1"/>
  <c r="E20" i="4" s="1"/>
  <c r="E15" i="2" s="1"/>
  <c r="E28" i="5"/>
  <c r="J121" i="6" l="1"/>
  <c r="E24" i="4"/>
  <c r="M21" i="4" l="1"/>
  <c r="M19" i="4"/>
  <c r="M23" i="4"/>
  <c r="M16" i="4"/>
  <c r="M14" i="4"/>
  <c r="M18" i="4"/>
  <c r="M26" i="4"/>
  <c r="M25" i="4"/>
  <c r="M15" i="4"/>
  <c r="M28" i="4"/>
  <c r="E27" i="4" s="1"/>
  <c r="M22" i="4"/>
  <c r="M20" i="4"/>
  <c r="M17" i="4"/>
  <c r="E26" i="4" l="1"/>
  <c r="E25" i="4"/>
  <c r="E17" i="2" s="1"/>
  <c r="E19" i="2" l="1"/>
  <c r="E18" i="2"/>
  <c r="E28" i="4"/>
  <c r="E21" i="2" s="1"/>
  <c r="H35" i="4" l="1"/>
  <c r="E23" i="2" s="1"/>
  <c r="D11" i="3"/>
  <c r="D12" i="3" s="1"/>
  <c r="H36" i="4" l="1"/>
  <c r="E24" i="2" s="1"/>
  <c r="E27" i="2" l="1"/>
  <c r="H39" i="4"/>
  <c r="E11" i="3" s="1"/>
  <c r="E12" i="3" s="1"/>
</calcChain>
</file>

<file path=xl/sharedStrings.xml><?xml version="1.0" encoding="utf-8"?>
<sst xmlns="http://schemas.openxmlformats.org/spreadsheetml/2006/main" count="578" uniqueCount="346">
  <si>
    <t>POLOŽKOVÝ ROZPOČET</t>
  </si>
  <si>
    <t>Poř.</t>
  </si>
  <si>
    <t>čís.</t>
  </si>
  <si>
    <t>pol.</t>
  </si>
  <si>
    <t>1.</t>
  </si>
  <si>
    <t>Kód položky</t>
  </si>
  <si>
    <t>2.</t>
  </si>
  <si>
    <t>Název položky</t>
  </si>
  <si>
    <t>3.</t>
  </si>
  <si>
    <t>M.J.</t>
  </si>
  <si>
    <t>4.</t>
  </si>
  <si>
    <t>Množství</t>
  </si>
  <si>
    <t>5.</t>
  </si>
  <si>
    <t>CENA</t>
  </si>
  <si>
    <t>Dodávka</t>
  </si>
  <si>
    <t>jednotková</t>
  </si>
  <si>
    <t>6.</t>
  </si>
  <si>
    <t>celková</t>
  </si>
  <si>
    <t>7.</t>
  </si>
  <si>
    <t>Montáž</t>
  </si>
  <si>
    <t>8.</t>
  </si>
  <si>
    <t>9.</t>
  </si>
  <si>
    <t>HMOTNOST</t>
  </si>
  <si>
    <t>10.</t>
  </si>
  <si>
    <t>11.</t>
  </si>
  <si>
    <t>HSV:</t>
  </si>
  <si>
    <t>oddíl 3</t>
  </si>
  <si>
    <t>Svislé konstrukce:</t>
  </si>
  <si>
    <t>C-314232551-0</t>
  </si>
  <si>
    <t>ZDIVO KOMIN 15x15CM CI 25 SAMOT MC 10</t>
  </si>
  <si>
    <t>M3</t>
  </si>
  <si>
    <t>C-316381113-0</t>
  </si>
  <si>
    <t>KOMIN KRYCI DESKY Z BET TL 120 MM</t>
  </si>
  <si>
    <t>M2</t>
  </si>
  <si>
    <t>H-59395214-1</t>
  </si>
  <si>
    <t>DESKA KOMINOVA KRYCI 1PRUD KD 210</t>
  </si>
  <si>
    <t>KS</t>
  </si>
  <si>
    <t>C-314291213-0</t>
  </si>
  <si>
    <t>MTZ POUZDRO KOMIN VLOZ KOVOVA JS 20CM</t>
  </si>
  <si>
    <t>M</t>
  </si>
  <si>
    <t>C-316244041-0</t>
  </si>
  <si>
    <t>UKONC VRSTVY CI 29 P20 NA STOJATO</t>
  </si>
  <si>
    <t>SVISLÉ KONSTRUKCE CELKEM</t>
  </si>
  <si>
    <t>oddíl 62</t>
  </si>
  <si>
    <t>Úpravy povrchů vnější:</t>
  </si>
  <si>
    <t>C-623471342-0</t>
  </si>
  <si>
    <t>C-623471318-0</t>
  </si>
  <si>
    <t>C-622481121-0</t>
  </si>
  <si>
    <t>C-622451312-0</t>
  </si>
  <si>
    <t>ÚPRAVY POVRCHŮ VNĚJŠÍ CELKEM</t>
  </si>
  <si>
    <t>oddíl 9</t>
  </si>
  <si>
    <t>Ostatní konstrukce a práce:</t>
  </si>
  <si>
    <t>C-952901114-0</t>
  </si>
  <si>
    <t>VYCISTENI BUDOV VYSKY PODLAZI NAD 4M</t>
  </si>
  <si>
    <t>C-952903005-0</t>
  </si>
  <si>
    <t>ZAMETENI PTACIHO TRUSU Z TRAMU</t>
  </si>
  <si>
    <t>OSTATNÍ KONSTRUKCE A PRÁCE CELKEM</t>
  </si>
  <si>
    <t>oddíl 94</t>
  </si>
  <si>
    <t>Lešení a stavební výtahy:</t>
  </si>
  <si>
    <t>C-941941031-0</t>
  </si>
  <si>
    <t>MTZ LESENI LEH RAD PRIME S 1M H 10M</t>
  </si>
  <si>
    <t>C-941941191-0</t>
  </si>
  <si>
    <t>PRIPL ZK MESIC POUZ LESENI K POL 1031</t>
  </si>
  <si>
    <t>C-941941831-0</t>
  </si>
  <si>
    <t>DMTZ LESENI L RAD PRIME S 1M H 10M</t>
  </si>
  <si>
    <t>C-941955002-0</t>
  </si>
  <si>
    <t>LESENI LEH PRAC POMOC H PODLAHY 1,9M</t>
  </si>
  <si>
    <t>H-53390115-1</t>
  </si>
  <si>
    <t>SADA</t>
  </si>
  <si>
    <t>H-53390130-1</t>
  </si>
  <si>
    <t>LEŠENÍ A STAVEBNÍ VÝTAHY CELKEM</t>
  </si>
  <si>
    <t>oddíl 96</t>
  </si>
  <si>
    <t>Bourání konstrukcí:</t>
  </si>
  <si>
    <t>C-962023491-0</t>
  </si>
  <si>
    <t>BOURANI ZDIVO NADZAKL SMISENE MC</t>
  </si>
  <si>
    <t>C-964061341-0</t>
  </si>
  <si>
    <t>UVOLN ZHLAVI TRAMU ZE ZDI CIH 0,05M2-</t>
  </si>
  <si>
    <t>C-967031734-0</t>
  </si>
  <si>
    <t>PRISEKANI ZDIVA CI PAL MV MVC TL 30CM</t>
  </si>
  <si>
    <t>C-962052211-0</t>
  </si>
  <si>
    <t>BOURANI ZDIVO NADZAKL Z BETONU ZELEZ</t>
  </si>
  <si>
    <t>C-975074131-0</t>
  </si>
  <si>
    <t>PODCHYC STRES VAZ 1STR H 3,5- 2500kg</t>
  </si>
  <si>
    <t>C-979081102-0</t>
  </si>
  <si>
    <t>NAKLADKA DO KONTEJN RUCNI VYBOUR HMOT</t>
  </si>
  <si>
    <t>T</t>
  </si>
  <si>
    <t>C-979081143-0</t>
  </si>
  <si>
    <t>SKLADKOVNE STAVEBNI DREVO</t>
  </si>
  <si>
    <t>C-979081134-0</t>
  </si>
  <si>
    <t>C-979081131-0</t>
  </si>
  <si>
    <t>BOURÁNÍ KONSTRUKCÍ CELKEM</t>
  </si>
  <si>
    <t>oddíl 99</t>
  </si>
  <si>
    <t>Přesun hmot:</t>
  </si>
  <si>
    <t>C-999281111-0</t>
  </si>
  <si>
    <t>PRESUN HMOT OPRAVY DO VYSKY 25M</t>
  </si>
  <si>
    <t>PŘESUN HMOT CELKEM</t>
  </si>
  <si>
    <t>PSV:</t>
  </si>
  <si>
    <t>oddíl 762</t>
  </si>
  <si>
    <t>Konstrukce tesařské:</t>
  </si>
  <si>
    <t>C-762331813-0</t>
  </si>
  <si>
    <t>DMTZ TESAR KROV VAZANY F -288cm2</t>
  </si>
  <si>
    <t>C-762342812-0</t>
  </si>
  <si>
    <t>DMTZ LATOVANI STRECH ROZTEC -50cm</t>
  </si>
  <si>
    <t>C-762712130-0</t>
  </si>
  <si>
    <t>TESAR KONSTR VAZANE HRANENE F -288cm2</t>
  </si>
  <si>
    <t>C-762342213-0</t>
  </si>
  <si>
    <t>TESAR LATOVANI STRECH SLOZ ROZT -36cm</t>
  </si>
  <si>
    <t>H-60515602-1</t>
  </si>
  <si>
    <t>HRANOLY BO 1 100x120MM L 400-600CM</t>
  </si>
  <si>
    <t>H-60517103-1</t>
  </si>
  <si>
    <t>C-762395000-0</t>
  </si>
  <si>
    <t>TESAR STRECHY SPOJOVACI PROSTREDKY</t>
  </si>
  <si>
    <t>C-998762103-0</t>
  </si>
  <si>
    <t>KONSTR TESAR PRESUN HMOT VYSKA -24M</t>
  </si>
  <si>
    <t>KONSTRUKCE TESAŘSKÉ CELKEM</t>
  </si>
  <si>
    <t>oddíl 764</t>
  </si>
  <si>
    <t>Konstrukce klempířské:</t>
  </si>
  <si>
    <t>C-764352832-0</t>
  </si>
  <si>
    <t>DMTZ KLEMP ZLAB PULKR SGM RS 250 45S-</t>
  </si>
  <si>
    <t>C-764352841-0</t>
  </si>
  <si>
    <t>C-764454802-0</t>
  </si>
  <si>
    <t>DMTZ KLEMP ODPADNICH TRUB KRUH D 120</t>
  </si>
  <si>
    <t>C-764359821-0</t>
  </si>
  <si>
    <t>DMTZ KLEMP KOTLIKU OVAL SKLON 45S</t>
  </si>
  <si>
    <t>C-764339831-0</t>
  </si>
  <si>
    <t>DMTZ KLEMP LEMU KOMIN HLAD PLOCH 45S</t>
  </si>
  <si>
    <t>C-764171856-0</t>
  </si>
  <si>
    <t>KLEMP ZLAB PODOKAP KRUH LINDAB RS 250</t>
  </si>
  <si>
    <t>C-764171242-0</t>
  </si>
  <si>
    <t>KLEMP UZLABI/NAROZI LINDAB TASK 45S</t>
  </si>
  <si>
    <t>C-764174543-0</t>
  </si>
  <si>
    <t>KLEMP ODPAD TROUBY LINDAB KRUH D 120</t>
  </si>
  <si>
    <t>C-764171892-0</t>
  </si>
  <si>
    <t>KLEMP KOTLIK LINDAB KONIC TR D -125MM</t>
  </si>
  <si>
    <t>C-764171471-0</t>
  </si>
  <si>
    <t>KLEMP LEM KOMIN HLAD LINDAB PLOCHA</t>
  </si>
  <si>
    <t>C-764171477-0</t>
  </si>
  <si>
    <t>KLEMP LEM TRUB HLAD LINDAB D 150MM</t>
  </si>
  <si>
    <t>C-764262220-0</t>
  </si>
  <si>
    <t>KLEMP CU STRES OKNO 600x600 HLAD KRYT</t>
  </si>
  <si>
    <t>C-764267201-0</t>
  </si>
  <si>
    <t>KLEMP CU OPLECH VIKYRE RP -6M2 45S</t>
  </si>
  <si>
    <t>C-764239230-0</t>
  </si>
  <si>
    <t>KLEMP CU LEM KOMIN HLAD KRYT PLOCHA</t>
  </si>
  <si>
    <t>C-764249210-0</t>
  </si>
  <si>
    <t>KLEMP CU DRZAK HROMOSVOD LANA</t>
  </si>
  <si>
    <t>C-998764103-0</t>
  </si>
  <si>
    <t>KONSTR KLEMPIR PRESUN HMOT VYSKA -24M</t>
  </si>
  <si>
    <t>KONSTRUKCE KLEMPÍŘSKÉ CELKEM</t>
  </si>
  <si>
    <t>oddíl 765</t>
  </si>
  <si>
    <t>Tvrdé krytiny:</t>
  </si>
  <si>
    <t>C-765311810-0</t>
  </si>
  <si>
    <t>DMTZ PAL BOBR NA SUCHO DO SUTI</t>
  </si>
  <si>
    <t>C-765331321-0</t>
  </si>
  <si>
    <t>ZASTR BOBROVKA NA SUCHO SLOZ SUPIN</t>
  </si>
  <si>
    <t>C-765331333-0</t>
  </si>
  <si>
    <t>HREBEN BOBROVKA DO MALTY</t>
  </si>
  <si>
    <t>C-765331352-0</t>
  </si>
  <si>
    <t>NAROZI BOBROVKA DO MALTY</t>
  </si>
  <si>
    <t>C-765331612-0</t>
  </si>
  <si>
    <t>H-28321312-1</t>
  </si>
  <si>
    <t>FOLIE DIFUZ STRES TYVEK SUPRO</t>
  </si>
  <si>
    <t>C-765331642-0</t>
  </si>
  <si>
    <t>TASKA PLAST PROSTUP KOMPL BOBROVKA</t>
  </si>
  <si>
    <t>SOUB</t>
  </si>
  <si>
    <t>C-765331661-0</t>
  </si>
  <si>
    <t>MRIZKA VETRACI OCHRANNA S 52MM</t>
  </si>
  <si>
    <t>H-35443508-1</t>
  </si>
  <si>
    <t>MED DRZAK JIMACE A TR DO DR [DJDB CU]</t>
  </si>
  <si>
    <t>C-998765103-0</t>
  </si>
  <si>
    <t>KRYTINY TVRDE PRESUN HMOT VYSKA -24M</t>
  </si>
  <si>
    <t>TVRDÉ KRYTINY CELKEM</t>
  </si>
  <si>
    <t>MONTÁŽNÍ PRÁCE:</t>
  </si>
  <si>
    <t>oddíl M21</t>
  </si>
  <si>
    <t>Montáže silnoproud:</t>
  </si>
  <si>
    <t>M-210220001-0</t>
  </si>
  <si>
    <t>VEDENI UZEM FeZn DO 120 MM2 POVRCH</t>
  </si>
  <si>
    <t>M-210020553-0</t>
  </si>
  <si>
    <t>DRAT OCEL POZINK 1KS D8</t>
  </si>
  <si>
    <t>M-210020554-0</t>
  </si>
  <si>
    <t>DRAT OCEL POZINK 2KS D8</t>
  </si>
  <si>
    <t>H-35443310-1</t>
  </si>
  <si>
    <t>FEZN ZEMNICI TYC [ZT 1,0]</t>
  </si>
  <si>
    <t>H-35443260-1</t>
  </si>
  <si>
    <t>FEZN OCHRANNY UHELNIK [OU 1,7]</t>
  </si>
  <si>
    <t>H-35443204-1</t>
  </si>
  <si>
    <t>FEZN DRZAK OCHRAN UHELNIKU [DOUA-20]</t>
  </si>
  <si>
    <t>H-35443276-1</t>
  </si>
  <si>
    <t>FEZN JIMACI TYC S ROV KONCEM [JR 3,0]</t>
  </si>
  <si>
    <t>M-21-0</t>
  </si>
  <si>
    <t>ELEKTROMONTAZE</t>
  </si>
  <si>
    <t>TKC</t>
  </si>
  <si>
    <t>M-210150607-0</t>
  </si>
  <si>
    <t>REVIZE OCHRAN D40</t>
  </si>
  <si>
    <t>M21</t>
  </si>
  <si>
    <t>MONTÁŽE SILNOPROUD CELKEM</t>
  </si>
  <si>
    <t>oddíl M46</t>
  </si>
  <si>
    <t>Zemní práce prováděné při externích montážích:</t>
  </si>
  <si>
    <t>M-460050601-0</t>
  </si>
  <si>
    <t>JAMA STOZ VYKOP RUCNE ZEM 2</t>
  </si>
  <si>
    <t>M-460120082-0</t>
  </si>
  <si>
    <t>NASYP ZEMINA TR 4</t>
  </si>
  <si>
    <t>M46</t>
  </si>
  <si>
    <t>ZEMNÍ PRÁCE PŘI EXTERNÍCH MONTÁŽÍCH CELKEM</t>
  </si>
  <si>
    <t>Základní rozpočtové náklady stav. objektu celkem (bez DPH) :</t>
  </si>
  <si>
    <t>REKAPITULACE ROZPOČTU</t>
  </si>
  <si>
    <t>Oddíl</t>
  </si>
  <si>
    <t>Název oddílu / řemeslného oboru</t>
  </si>
  <si>
    <t>CENA BEZ DPH</t>
  </si>
  <si>
    <t>Celkem</t>
  </si>
  <si>
    <t>Svislé konstrukce</t>
  </si>
  <si>
    <t>Úpravy povrchů vnější</t>
  </si>
  <si>
    <t>Ostatní konstrukce a práce</t>
  </si>
  <si>
    <t>Lešení a stavební výtahy</t>
  </si>
  <si>
    <t>Bourání konstrukcí</t>
  </si>
  <si>
    <t>Přesun hmot</t>
  </si>
  <si>
    <t>HSV CELKEM</t>
  </si>
  <si>
    <t>Konstrukce tesařské</t>
  </si>
  <si>
    <t>Konstrukce klempířské</t>
  </si>
  <si>
    <t>Tvrdé krytiny</t>
  </si>
  <si>
    <t>PSV CELKEM</t>
  </si>
  <si>
    <t>Montáže silnoproud</t>
  </si>
  <si>
    <t>Zemní práce prováděné při externích montážích</t>
  </si>
  <si>
    <t>MONTÁŽNÍ PRÁCE CELKEM</t>
  </si>
  <si>
    <t>Základní rozpočtové náklady stavebního objektu celkem</t>
  </si>
  <si>
    <t>KRYCÍ LIST ROZPOČTU</t>
  </si>
  <si>
    <t>Kód objektu:</t>
  </si>
  <si>
    <t>Název objektu:</t>
  </si>
  <si>
    <t>JKSO:</t>
  </si>
  <si>
    <t>Cenová úroveň:</t>
  </si>
  <si>
    <t>SO-01</t>
  </si>
  <si>
    <t/>
  </si>
  <si>
    <t>Kód stavby:</t>
  </si>
  <si>
    <t>Název stavby:</t>
  </si>
  <si>
    <t>SKP:</t>
  </si>
  <si>
    <t>Účelová M.J:</t>
  </si>
  <si>
    <t>Projektant:</t>
  </si>
  <si>
    <t>Objednatel:</t>
  </si>
  <si>
    <t>Počet listů:</t>
  </si>
  <si>
    <t>Zpracovatel:</t>
  </si>
  <si>
    <t>Počet účel. měrných jednotek:</t>
  </si>
  <si>
    <t>Náklady na měrnou jednotku:</t>
  </si>
  <si>
    <t>Zakázkové čís.:</t>
  </si>
  <si>
    <t>Zhotovitel:</t>
  </si>
  <si>
    <t>ROZPOČTOVÉ NÁKLADY</t>
  </si>
  <si>
    <t>Základní rozpočtové náklady (ZRN)</t>
  </si>
  <si>
    <t>Vedlejší rozpočtové náklady (VRN)</t>
  </si>
  <si>
    <t>Dodávka celkem</t>
  </si>
  <si>
    <t>Montáž celkem</t>
  </si>
  <si>
    <t>Z</t>
  </si>
  <si>
    <t>HSV celkem</t>
  </si>
  <si>
    <t>R</t>
  </si>
  <si>
    <t>PSV celkem</t>
  </si>
  <si>
    <t>N</t>
  </si>
  <si>
    <t>Instalace</t>
  </si>
  <si>
    <t>:</t>
  </si>
  <si>
    <t>Montáže</t>
  </si>
  <si>
    <t>ZRN celkem</t>
  </si>
  <si>
    <t>I: Projektové práce</t>
  </si>
  <si>
    <t>II: Technologie</t>
  </si>
  <si>
    <t>VII: Mobiliář</t>
  </si>
  <si>
    <t>ZRN+I+II+VII</t>
  </si>
  <si>
    <t>Ztížené výrobní podmínky</t>
  </si>
  <si>
    <t>%</t>
  </si>
  <si>
    <t>Oborová přirážka</t>
  </si>
  <si>
    <t>Přesun stavebních kapacit</t>
  </si>
  <si>
    <t>Mimostaveništní doprava</t>
  </si>
  <si>
    <t>Zařízení staveniště</t>
  </si>
  <si>
    <t>Provoz investora</t>
  </si>
  <si>
    <t>Kompletační činnost</t>
  </si>
  <si>
    <t>Ostatní VRN</t>
  </si>
  <si>
    <t>Rezerva</t>
  </si>
  <si>
    <t>Ostatní rozpočtové náklady (ORN)</t>
  </si>
  <si>
    <t>Doplňkové rozpočtové náklady (DRN)</t>
  </si>
  <si>
    <t>VRN celkem</t>
  </si>
  <si>
    <t>ORN celkem</t>
  </si>
  <si>
    <t>DRN celkem</t>
  </si>
  <si>
    <t>Náklady celkem</t>
  </si>
  <si>
    <t>Vypracoval</t>
  </si>
  <si>
    <t>Za zhotovitele</t>
  </si>
  <si>
    <t>Za objednatele</t>
  </si>
  <si>
    <t>Jméno:</t>
  </si>
  <si>
    <t>Datum:</t>
  </si>
  <si>
    <t>Podpis:</t>
  </si>
  <si>
    <t>Základ pro DPH</t>
  </si>
  <si>
    <t>%  činí :</t>
  </si>
  <si>
    <t>Kč</t>
  </si>
  <si>
    <t>DPH</t>
  </si>
  <si>
    <t>CENA ZA OBJEKT CELKEM VČETNĚ DPH:</t>
  </si>
  <si>
    <t>Poznámky:</t>
  </si>
  <si>
    <t>REKAPITULACE OBJEKTŮ STAVBY</t>
  </si>
  <si>
    <t xml:space="preserve">Kód stavby : </t>
  </si>
  <si>
    <t xml:space="preserve">Název stavby : </t>
  </si>
  <si>
    <t xml:space="preserve">Datum: </t>
  </si>
  <si>
    <t>Místo stavby:</t>
  </si>
  <si>
    <t>NÁKLADY ZA JEDNOTLIVÉ STAVEBNÍ OBJEKTY</t>
  </si>
  <si>
    <t>Kód objektu</t>
  </si>
  <si>
    <t>Název objektu</t>
  </si>
  <si>
    <t>JKSO</t>
  </si>
  <si>
    <t>Cena bez DPH
(Kč)</t>
  </si>
  <si>
    <t>Cena s DPH
(Kč)</t>
  </si>
  <si>
    <t>CENA ZA STAVBU CELKEM</t>
  </si>
  <si>
    <t>SOUHRNNÝ LIST STAVBY</t>
  </si>
  <si>
    <t xml:space="preserve">Místo stavby: </t>
  </si>
  <si>
    <t xml:space="preserve">Projektant : </t>
  </si>
  <si>
    <t xml:space="preserve">IČO : </t>
  </si>
  <si>
    <t xml:space="preserve">DIČ : </t>
  </si>
  <si>
    <t xml:space="preserve">Objednatel : </t>
  </si>
  <si>
    <t xml:space="preserve">Zpracovatel : </t>
  </si>
  <si>
    <t xml:space="preserve">Zhotovitel : </t>
  </si>
  <si>
    <t>Průzkumné, geodetické a projektové práce + Technologie + Mobiliář</t>
  </si>
  <si>
    <t>Cena bez DPH</t>
  </si>
  <si>
    <t>21% činí :</t>
  </si>
  <si>
    <t>15% činí :</t>
  </si>
  <si>
    <t>CENA CELKEM VČETNĚ DPH:</t>
  </si>
  <si>
    <t>Datum, razítko, podpis</t>
  </si>
  <si>
    <t xml:space="preserve">POLOŽENÍ VRSTVY CI 29 P20 NA NALEŽATO </t>
  </si>
  <si>
    <t>OMIT VNE KOMÍN KERASTUK SLOZ 2</t>
  </si>
  <si>
    <t>OCHR NATER VNE PILIR HYDROFOB SLOZ 2</t>
  </si>
  <si>
    <t>POTAZ VNE STEN PLETIVO TAHOKOV RABICOVO</t>
  </si>
  <si>
    <t>OMIT VNE KOMÍN SMS CEM RUC STUK 20MM</t>
  </si>
  <si>
    <t>SHOZ GEDA NA SUT - SADA 15 DILU</t>
  </si>
  <si>
    <t>SHOZ GEDA NA SUT - UCHYT NA LESENI</t>
  </si>
  <si>
    <t xml:space="preserve">SKLADKOVNE STAVEBNI SUŤ KER CIH </t>
  </si>
  <si>
    <t>LATE SM 1 DO 25CM2 L 400-650CM 4560*0,04*0,06*1,10</t>
  </si>
  <si>
    <t>DMTZ KLEMP ÚŽLABÍ PULKR SGM RS 330 45S</t>
  </si>
  <si>
    <t>MTŽ PODBITI DIFUZNI FOLIE 140</t>
  </si>
  <si>
    <t>Cenová úroveň : 2019/I</t>
  </si>
  <si>
    <t>Datum zpracování : 2.4.2019</t>
  </si>
  <si>
    <t xml:space="preserve">Stavba :  - Kobylnice čp.38, Kobylnice </t>
  </si>
  <si>
    <t xml:space="preserve">Objekt : SO-01 - Výměna střešní krytiny a související práce na objektu Kobylnice čp.38 </t>
  </si>
  <si>
    <t>Stavba :  - Kobylnice čp.38</t>
  </si>
  <si>
    <t>Objekt : SO-01 - Výměna krytiny a související práce na obj. čp.38</t>
  </si>
  <si>
    <t>Kobylnice čp.38</t>
  </si>
  <si>
    <t>Výměna krytiny a související práce na obj.čp.38</t>
  </si>
  <si>
    <t>2019/I</t>
  </si>
  <si>
    <t xml:space="preserve">Obec Kobylnice </t>
  </si>
  <si>
    <t>Výměna střešní krytiny a související práce na obj.čp.38</t>
  </si>
  <si>
    <t>2.4.2019</t>
  </si>
  <si>
    <t>Kobylnice čp. 38</t>
  </si>
  <si>
    <t xml:space="preserve">Výměna střešní krytiny a související práce na objektu čp.38, Kobylnice </t>
  </si>
  <si>
    <t xml:space="preserve">Stupeň projektové dokumentace: ZD </t>
  </si>
  <si>
    <t>Celkový počet listů: 8</t>
  </si>
  <si>
    <t xml:space="preserve">SKLADKOVNE TRIDENA SUT CIHL - KERAM </t>
  </si>
  <si>
    <t xml:space="preserve">NAKLADKA DO KONTEJN RUCNI VYBOUR HMOT KRYTINA PAL </t>
  </si>
  <si>
    <t>VÝKAZ VÝMĚR STAVBY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</si>
</sst>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11" x14ac:knownFonts="1">
    <font>
      <sz val="10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i/>
      <sz val="7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indexed="8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3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0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ont="1"/>
    <xf numFmtId="0" fontId="3" fillId="0" borderId="0" xfId="0" applyFont="1"/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2" borderId="17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0" borderId="27" xfId="0" applyFont="1" applyBorder="1" applyAlignment="1">
      <alignment horizontal="center" vertical="center"/>
    </xf>
    <xf numFmtId="0" fontId="1" fillId="2" borderId="26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2" borderId="28" xfId="0" applyFont="1" applyFill="1" applyBorder="1" applyAlignment="1">
      <alignment horizontal="center"/>
    </xf>
    <xf numFmtId="0" fontId="1" fillId="0" borderId="33" xfId="0" applyFont="1" applyBorder="1" applyAlignment="1">
      <alignment horizontal="center" vertical="center"/>
    </xf>
    <xf numFmtId="0" fontId="1" fillId="2" borderId="32" xfId="0" applyFont="1" applyFill="1" applyBorder="1" applyAlignment="1">
      <alignment horizontal="center"/>
    </xf>
    <xf numFmtId="0" fontId="1" fillId="0" borderId="35" xfId="0" applyFont="1" applyBorder="1" applyAlignment="1">
      <alignment horizontal="center" vertical="center"/>
    </xf>
    <xf numFmtId="0" fontId="1" fillId="2" borderId="36" xfId="0" applyFont="1" applyFill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3" xfId="0" applyFont="1" applyBorder="1"/>
    <xf numFmtId="0" fontId="5" fillId="0" borderId="5" xfId="0" applyFont="1" applyBorder="1"/>
    <xf numFmtId="0" fontId="5" fillId="0" borderId="3" xfId="0" applyFont="1" applyBorder="1" applyAlignment="1">
      <alignment vertical="center"/>
    </xf>
    <xf numFmtId="0" fontId="5" fillId="0" borderId="38" xfId="0" applyFont="1" applyBorder="1"/>
    <xf numFmtId="0" fontId="5" fillId="0" borderId="39" xfId="0" applyFont="1" applyBorder="1"/>
    <xf numFmtId="0" fontId="5" fillId="0" borderId="41" xfId="0" applyFont="1" applyBorder="1"/>
    <xf numFmtId="0" fontId="5" fillId="0" borderId="42" xfId="0" applyFont="1" applyBorder="1"/>
    <xf numFmtId="0" fontId="0" fillId="0" borderId="1" xfId="0" applyBorder="1"/>
    <xf numFmtId="0" fontId="5" fillId="0" borderId="1" xfId="0" applyFont="1" applyBorder="1"/>
    <xf numFmtId="0" fontId="5" fillId="0" borderId="29" xfId="0" applyFont="1" applyBorder="1"/>
    <xf numFmtId="0" fontId="5" fillId="0" borderId="24" xfId="0" applyFont="1" applyBorder="1"/>
    <xf numFmtId="0" fontId="5" fillId="0" borderId="29" xfId="0" applyFont="1" applyBorder="1" applyAlignment="1">
      <alignment horizontal="right" vertical="center"/>
    </xf>
    <xf numFmtId="0" fontId="5" fillId="0" borderId="29" xfId="0" applyFont="1" applyBorder="1" applyAlignment="1">
      <alignment horizontal="left" vertical="center"/>
    </xf>
    <xf numFmtId="0" fontId="5" fillId="0" borderId="27" xfId="0" applyFont="1" applyBorder="1"/>
    <xf numFmtId="0" fontId="5" fillId="0" borderId="43" xfId="0" applyFont="1" applyBorder="1"/>
    <xf numFmtId="0" fontId="5" fillId="0" borderId="33" xfId="0" applyFont="1" applyBorder="1"/>
    <xf numFmtId="0" fontId="5" fillId="0" borderId="44" xfId="0" applyFont="1" applyBorder="1"/>
    <xf numFmtId="0" fontId="1" fillId="0" borderId="6" xfId="0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/>
    </xf>
    <xf numFmtId="164" fontId="1" fillId="0" borderId="4" xfId="0" applyNumberFormat="1" applyFont="1" applyBorder="1" applyAlignment="1">
      <alignment vertical="center"/>
    </xf>
    <xf numFmtId="165" fontId="1" fillId="0" borderId="6" xfId="0" applyNumberFormat="1" applyFont="1" applyBorder="1" applyAlignment="1">
      <alignment vertical="center"/>
    </xf>
    <xf numFmtId="165" fontId="1" fillId="0" borderId="45" xfId="0" applyNumberFormat="1" applyFont="1" applyBorder="1" applyAlignment="1">
      <alignment vertical="center"/>
    </xf>
    <xf numFmtId="165" fontId="1" fillId="0" borderId="4" xfId="0" applyNumberFormat="1" applyFont="1" applyBorder="1" applyAlignment="1">
      <alignment vertical="center"/>
    </xf>
    <xf numFmtId="164" fontId="1" fillId="0" borderId="47" xfId="0" applyNumberFormat="1" applyFont="1" applyBorder="1" applyAlignment="1">
      <alignment vertical="center"/>
    </xf>
    <xf numFmtId="0" fontId="5" fillId="2" borderId="6" xfId="0" applyFont="1" applyFill="1" applyBorder="1"/>
    <xf numFmtId="0" fontId="5" fillId="2" borderId="4" xfId="0" applyFont="1" applyFill="1" applyBorder="1"/>
    <xf numFmtId="0" fontId="5" fillId="2" borderId="4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9" xfId="0" applyFont="1" applyFill="1" applyBorder="1"/>
    <xf numFmtId="0" fontId="5" fillId="2" borderId="50" xfId="0" applyFont="1" applyFill="1" applyBorder="1"/>
    <xf numFmtId="165" fontId="5" fillId="2" borderId="46" xfId="0" applyNumberFormat="1" applyFont="1" applyFill="1" applyBorder="1" applyAlignment="1">
      <alignment vertical="center"/>
    </xf>
    <xf numFmtId="164" fontId="5" fillId="2" borderId="47" xfId="0" applyNumberFormat="1" applyFont="1" applyFill="1" applyBorder="1" applyAlignment="1">
      <alignment vertical="center"/>
    </xf>
    <xf numFmtId="0" fontId="5" fillId="2" borderId="11" xfId="0" applyFont="1" applyFill="1" applyBorder="1"/>
    <xf numFmtId="0" fontId="5" fillId="2" borderId="51" xfId="0" applyFont="1" applyFill="1" applyBorder="1" applyAlignment="1">
      <alignment horizontal="right" vertical="center"/>
    </xf>
    <xf numFmtId="0" fontId="5" fillId="2" borderId="51" xfId="0" applyFont="1" applyFill="1" applyBorder="1" applyAlignment="1">
      <alignment horizontal="left" vertical="center"/>
    </xf>
    <xf numFmtId="0" fontId="5" fillId="2" borderId="51" xfId="0" applyFont="1" applyFill="1" applyBorder="1"/>
    <xf numFmtId="0" fontId="5" fillId="2" borderId="52" xfId="0" applyFont="1" applyFill="1" applyBorder="1"/>
    <xf numFmtId="165" fontId="5" fillId="2" borderId="53" xfId="0" applyNumberFormat="1" applyFont="1" applyFill="1" applyBorder="1" applyAlignment="1">
      <alignment vertical="center"/>
    </xf>
    <xf numFmtId="0" fontId="5" fillId="2" borderId="54" xfId="0" applyFont="1" applyFill="1" applyBorder="1"/>
    <xf numFmtId="165" fontId="5" fillId="2" borderId="12" xfId="0" applyNumberFormat="1" applyFont="1" applyFill="1" applyBorder="1" applyAlignment="1">
      <alignment vertical="center"/>
    </xf>
    <xf numFmtId="164" fontId="5" fillId="2" borderId="55" xfId="0" applyNumberFormat="1" applyFont="1" applyFill="1" applyBorder="1" applyAlignment="1">
      <alignment vertical="center"/>
    </xf>
    <xf numFmtId="165" fontId="5" fillId="2" borderId="0" xfId="0" applyNumberFormat="1" applyFont="1" applyFill="1" applyBorder="1" applyAlignment="1">
      <alignment vertical="center"/>
    </xf>
    <xf numFmtId="0" fontId="0" fillId="0" borderId="2" xfId="0" applyBorder="1"/>
    <xf numFmtId="0" fontId="0" fillId="0" borderId="8" xfId="0" applyBorder="1"/>
    <xf numFmtId="0" fontId="0" fillId="0" borderId="4" xfId="0" applyBorder="1"/>
    <xf numFmtId="0" fontId="0" fillId="0" borderId="56" xfId="0" applyBorder="1"/>
    <xf numFmtId="0" fontId="0" fillId="0" borderId="29" xfId="0" applyBorder="1"/>
    <xf numFmtId="0" fontId="5" fillId="2" borderId="59" xfId="0" applyFont="1" applyFill="1" applyBorder="1"/>
    <xf numFmtId="0" fontId="5" fillId="2" borderId="60" xfId="0" applyFont="1" applyFill="1" applyBorder="1"/>
    <xf numFmtId="0" fontId="5" fillId="2" borderId="61" xfId="0" applyFont="1" applyFill="1" applyBorder="1"/>
    <xf numFmtId="0" fontId="5" fillId="2" borderId="61" xfId="0" applyFont="1" applyFill="1" applyBorder="1" applyAlignment="1">
      <alignment vertical="center"/>
    </xf>
    <xf numFmtId="0" fontId="0" fillId="0" borderId="12" xfId="0" applyBorder="1"/>
    <xf numFmtId="0" fontId="1" fillId="0" borderId="15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4" fillId="0" borderId="22" xfId="0" applyFont="1" applyBorder="1" applyAlignment="1">
      <alignment vertical="center"/>
    </xf>
    <xf numFmtId="0" fontId="4" fillId="0" borderId="57" xfId="0" applyFont="1" applyBorder="1"/>
    <xf numFmtId="0" fontId="4" fillId="0" borderId="65" xfId="0" applyFont="1" applyBorder="1"/>
    <xf numFmtId="0" fontId="5" fillId="0" borderId="57" xfId="0" applyFont="1" applyBorder="1" applyAlignment="1">
      <alignment horizontal="left" vertical="center"/>
    </xf>
    <xf numFmtId="0" fontId="5" fillId="0" borderId="24" xfId="0" applyFont="1" applyBorder="1" applyAlignment="1">
      <alignment horizontal="right" vertical="center"/>
    </xf>
    <xf numFmtId="3" fontId="4" fillId="0" borderId="29" xfId="0" applyNumberFormat="1" applyFont="1" applyBorder="1" applyAlignment="1">
      <alignment vertical="center"/>
    </xf>
    <xf numFmtId="3" fontId="5" fillId="0" borderId="34" xfId="0" applyNumberFormat="1" applyFont="1" applyBorder="1" applyAlignment="1">
      <alignment vertical="center"/>
    </xf>
    <xf numFmtId="0" fontId="5" fillId="0" borderId="6" xfId="0" applyFont="1" applyBorder="1" applyAlignment="1">
      <alignment horizontal="right" vertical="center"/>
    </xf>
    <xf numFmtId="0" fontId="5" fillId="0" borderId="4" xfId="0" applyFont="1" applyBorder="1" applyAlignment="1">
      <alignment horizontal="left" vertical="center"/>
    </xf>
    <xf numFmtId="3" fontId="4" fillId="0" borderId="4" xfId="0" applyNumberFormat="1" applyFont="1" applyBorder="1" applyAlignment="1">
      <alignment vertical="center"/>
    </xf>
    <xf numFmtId="3" fontId="5" fillId="0" borderId="67" xfId="0" applyNumberFormat="1" applyFont="1" applyBorder="1" applyAlignment="1">
      <alignment vertical="center"/>
    </xf>
    <xf numFmtId="0" fontId="5" fillId="2" borderId="17" xfId="0" applyFont="1" applyFill="1" applyBorder="1" applyAlignment="1">
      <alignment horizontal="right" vertical="center"/>
    </xf>
    <xf numFmtId="0" fontId="5" fillId="2" borderId="20" xfId="0" applyFont="1" applyFill="1" applyBorder="1" applyAlignment="1">
      <alignment horizontal="left" vertical="center"/>
    </xf>
    <xf numFmtId="3" fontId="5" fillId="2" borderId="20" xfId="0" applyNumberFormat="1" applyFont="1" applyFill="1" applyBorder="1" applyAlignment="1">
      <alignment vertical="center"/>
    </xf>
    <xf numFmtId="3" fontId="5" fillId="2" borderId="72" xfId="0" applyNumberFormat="1" applyFont="1" applyFill="1" applyBorder="1" applyAlignment="1">
      <alignment vertical="center"/>
    </xf>
    <xf numFmtId="0" fontId="4" fillId="2" borderId="21" xfId="0" applyFont="1" applyFill="1" applyBorder="1"/>
    <xf numFmtId="0" fontId="5" fillId="2" borderId="18" xfId="0" applyFont="1" applyFill="1" applyBorder="1" applyAlignment="1">
      <alignment horizontal="left" vertical="center"/>
    </xf>
    <xf numFmtId="3" fontId="5" fillId="2" borderId="18" xfId="0" applyNumberFormat="1" applyFont="1" applyFill="1" applyBorder="1" applyAlignment="1">
      <alignment vertical="center"/>
    </xf>
    <xf numFmtId="3" fontId="5" fillId="2" borderId="74" xfId="0" applyNumberFormat="1" applyFont="1" applyFill="1" applyBorder="1" applyAlignment="1">
      <alignment vertical="center"/>
    </xf>
    <xf numFmtId="0" fontId="0" fillId="0" borderId="75" xfId="0" applyFont="1" applyBorder="1" applyAlignment="1">
      <alignment horizontal="left" vertical="center"/>
    </xf>
    <xf numFmtId="49" fontId="0" fillId="0" borderId="67" xfId="0" applyNumberFormat="1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35" xfId="0" applyFont="1" applyBorder="1" applyAlignment="1">
      <alignment vertical="center"/>
    </xf>
    <xf numFmtId="3" fontId="0" fillId="0" borderId="35" xfId="0" applyNumberFormat="1" applyFont="1" applyBorder="1" applyAlignment="1">
      <alignment vertical="center"/>
    </xf>
    <xf numFmtId="0" fontId="0" fillId="0" borderId="51" xfId="0" applyBorder="1"/>
    <xf numFmtId="0" fontId="0" fillId="0" borderId="69" xfId="0" applyFont="1" applyBorder="1" applyAlignment="1">
      <alignment vertical="center"/>
    </xf>
    <xf numFmtId="4" fontId="0" fillId="0" borderId="79" xfId="0" applyNumberFormat="1" applyFont="1" applyBorder="1" applyAlignment="1">
      <alignment horizontal="right" vertical="center"/>
    </xf>
    <xf numFmtId="0" fontId="0" fillId="0" borderId="69" xfId="0" applyFont="1" applyBorder="1" applyAlignment="1">
      <alignment horizontal="center" vertical="center"/>
    </xf>
    <xf numFmtId="4" fontId="0" fillId="0" borderId="29" xfId="0" applyNumberFormat="1" applyFont="1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0" fillId="0" borderId="68" xfId="0" applyFont="1" applyBorder="1" applyAlignment="1">
      <alignment vertical="center"/>
    </xf>
    <xf numFmtId="3" fontId="0" fillId="0" borderId="82" xfId="0" applyNumberFormat="1" applyFont="1" applyBorder="1" applyAlignment="1">
      <alignment horizontal="right" vertical="center"/>
    </xf>
    <xf numFmtId="3" fontId="0" fillId="0" borderId="83" xfId="0" applyNumberFormat="1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23" xfId="0" applyFont="1" applyBorder="1" applyAlignment="1">
      <alignment vertical="center"/>
    </xf>
    <xf numFmtId="0" fontId="0" fillId="0" borderId="84" xfId="0" applyFont="1" applyBorder="1" applyAlignment="1">
      <alignment vertical="center"/>
    </xf>
    <xf numFmtId="0" fontId="0" fillId="0" borderId="91" xfId="0" applyFont="1" applyBorder="1" applyAlignment="1">
      <alignment vertical="center"/>
    </xf>
    <xf numFmtId="0" fontId="9" fillId="0" borderId="0" xfId="0" applyFont="1"/>
    <xf numFmtId="0" fontId="9" fillId="2" borderId="92" xfId="0" applyFont="1" applyFill="1" applyBorder="1" applyAlignment="1">
      <alignment horizontal="left" vertical="center"/>
    </xf>
    <xf numFmtId="0" fontId="0" fillId="0" borderId="37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49" fontId="0" fillId="2" borderId="48" xfId="0" applyNumberFormat="1" applyFont="1" applyFill="1" applyBorder="1" applyAlignment="1">
      <alignment vertical="center"/>
    </xf>
    <xf numFmtId="49" fontId="0" fillId="0" borderId="10" xfId="0" applyNumberFormat="1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37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/>
    </xf>
    <xf numFmtId="0" fontId="0" fillId="0" borderId="31" xfId="0" applyFont="1" applyBorder="1" applyAlignment="1">
      <alignment vertical="center" wrapText="1"/>
    </xf>
    <xf numFmtId="0" fontId="0" fillId="0" borderId="56" xfId="0" applyFont="1" applyBorder="1" applyAlignment="1">
      <alignment horizontal="center" vertical="center"/>
    </xf>
    <xf numFmtId="3" fontId="0" fillId="0" borderId="31" xfId="0" applyNumberFormat="1" applyFont="1" applyBorder="1" applyAlignment="1">
      <alignment horizontal="right" vertical="center"/>
    </xf>
    <xf numFmtId="3" fontId="0" fillId="0" borderId="35" xfId="0" applyNumberFormat="1" applyFont="1" applyBorder="1" applyAlignment="1">
      <alignment horizontal="right" vertical="center"/>
    </xf>
    <xf numFmtId="3" fontId="9" fillId="2" borderId="60" xfId="0" applyNumberFormat="1" applyFont="1" applyFill="1" applyBorder="1" applyAlignment="1">
      <alignment horizontal="right" vertical="center"/>
    </xf>
    <xf numFmtId="3" fontId="9" fillId="2" borderId="62" xfId="0" applyNumberFormat="1" applyFont="1" applyFill="1" applyBorder="1" applyAlignment="1">
      <alignment horizontal="right" vertical="center"/>
    </xf>
    <xf numFmtId="49" fontId="0" fillId="0" borderId="9" xfId="0" applyNumberFormat="1" applyFont="1" applyBorder="1" applyAlignment="1">
      <alignment vertical="center"/>
    </xf>
    <xf numFmtId="49" fontId="0" fillId="0" borderId="35" xfId="0" applyNumberFormat="1" applyFont="1" applyBorder="1" applyAlignment="1">
      <alignment vertical="center"/>
    </xf>
    <xf numFmtId="0" fontId="0" fillId="0" borderId="56" xfId="0" applyFont="1" applyBorder="1" applyAlignment="1">
      <alignment horizontal="right" vertical="center"/>
    </xf>
    <xf numFmtId="0" fontId="9" fillId="2" borderId="62" xfId="0" applyFont="1" applyFill="1" applyBorder="1" applyAlignment="1">
      <alignment horizontal="left" vertical="center"/>
    </xf>
    <xf numFmtId="0" fontId="0" fillId="0" borderId="76" xfId="0" applyBorder="1"/>
    <xf numFmtId="4" fontId="1" fillId="0" borderId="4" xfId="0" applyNumberFormat="1" applyFont="1" applyBorder="1" applyAlignment="1">
      <alignment vertical="center"/>
    </xf>
    <xf numFmtId="164" fontId="1" fillId="0" borderId="0" xfId="0" applyNumberFormat="1" applyFont="1"/>
    <xf numFmtId="0" fontId="10" fillId="0" borderId="4" xfId="0" applyFont="1" applyBorder="1" applyAlignment="1">
      <alignment horizontal="center" vertical="center"/>
    </xf>
    <xf numFmtId="0" fontId="0" fillId="0" borderId="0" xfId="0" applyAlignment="1"/>
    <xf numFmtId="0" fontId="0" fillId="0" borderId="8" xfId="0" applyBorder="1" applyAlignment="1"/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/>
    <xf numFmtId="0" fontId="3" fillId="0" borderId="8" xfId="0" applyFont="1" applyBorder="1" applyAlignment="1"/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24" xfId="0" applyFont="1" applyBorder="1" applyAlignment="1">
      <alignment vertical="center"/>
    </xf>
    <xf numFmtId="0" fontId="0" fillId="0" borderId="1" xfId="0" applyBorder="1" applyAlignment="1"/>
    <xf numFmtId="0" fontId="0" fillId="0" borderId="56" xfId="0" applyBorder="1" applyAlignment="1"/>
    <xf numFmtId="0" fontId="0" fillId="0" borderId="1" xfId="0" applyFont="1" applyBorder="1" applyAlignment="1">
      <alignment vertical="center"/>
    </xf>
    <xf numFmtId="0" fontId="0" fillId="0" borderId="35" xfId="0" applyBorder="1" applyAlignment="1"/>
    <xf numFmtId="0" fontId="7" fillId="0" borderId="15" xfId="0" applyFont="1" applyBorder="1" applyAlignment="1">
      <alignment horizontal="center" vertical="center"/>
    </xf>
    <xf numFmtId="0" fontId="0" fillId="0" borderId="15" xfId="0" applyBorder="1" applyAlignment="1"/>
    <xf numFmtId="0" fontId="0" fillId="0" borderId="3" xfId="0" applyFont="1" applyBorder="1" applyAlignment="1">
      <alignment vertical="center"/>
    </xf>
    <xf numFmtId="0" fontId="0" fillId="0" borderId="2" xfId="0" applyBorder="1" applyAlignment="1"/>
    <xf numFmtId="0" fontId="0" fillId="0" borderId="7" xfId="0" applyBorder="1" applyAlignment="1"/>
    <xf numFmtId="0" fontId="0" fillId="0" borderId="9" xfId="0" applyBorder="1" applyAlignment="1"/>
    <xf numFmtId="49" fontId="0" fillId="2" borderId="51" xfId="0" applyNumberFormat="1" applyFont="1" applyFill="1" applyBorder="1" applyAlignment="1">
      <alignment vertical="center"/>
    </xf>
    <xf numFmtId="0" fontId="0" fillId="0" borderId="12" xfId="0" applyBorder="1" applyAlignment="1"/>
    <xf numFmtId="0" fontId="0" fillId="0" borderId="76" xfId="0" applyBorder="1" applyAlignment="1"/>
    <xf numFmtId="49" fontId="0" fillId="0" borderId="51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right"/>
    </xf>
    <xf numFmtId="0" fontId="0" fillId="0" borderId="13" xfId="0" applyBorder="1" applyAlignment="1">
      <alignment horizontal="right"/>
    </xf>
    <xf numFmtId="49" fontId="0" fillId="0" borderId="11" xfId="0" applyNumberFormat="1" applyFont="1" applyBorder="1" applyAlignment="1">
      <alignment vertical="center"/>
    </xf>
    <xf numFmtId="0" fontId="0" fillId="0" borderId="13" xfId="0" applyBorder="1" applyAlignment="1"/>
    <xf numFmtId="49" fontId="0" fillId="0" borderId="12" xfId="0" applyNumberFormat="1" applyFont="1" applyBorder="1" applyAlignment="1">
      <alignment vertical="center"/>
    </xf>
    <xf numFmtId="0" fontId="0" fillId="0" borderId="22" xfId="0" applyFont="1" applyBorder="1" applyAlignment="1">
      <alignment vertical="center"/>
    </xf>
    <xf numFmtId="0" fontId="0" fillId="0" borderId="23" xfId="0" applyBorder="1" applyAlignment="1"/>
    <xf numFmtId="0" fontId="0" fillId="0" borderId="66" xfId="0" applyBorder="1" applyAlignment="1"/>
    <xf numFmtId="3" fontId="0" fillId="0" borderId="57" xfId="0" applyNumberFormat="1" applyFont="1" applyBorder="1" applyAlignment="1">
      <alignment horizontal="right" vertical="center"/>
    </xf>
    <xf numFmtId="49" fontId="0" fillId="0" borderId="14" xfId="0" applyNumberFormat="1" applyFont="1" applyBorder="1" applyAlignment="1">
      <alignment vertical="center"/>
    </xf>
    <xf numFmtId="0" fontId="0" fillId="0" borderId="78" xfId="0" applyBorder="1" applyAlignment="1"/>
    <xf numFmtId="49" fontId="0" fillId="0" borderId="15" xfId="0" applyNumberFormat="1" applyFont="1" applyBorder="1" applyAlignment="1">
      <alignment vertical="center"/>
    </xf>
    <xf numFmtId="0" fontId="0" fillId="0" borderId="16" xfId="0" applyBorder="1" applyAlignment="1"/>
    <xf numFmtId="0" fontId="8" fillId="0" borderId="21" xfId="0" applyFont="1" applyBorder="1" applyAlignment="1">
      <alignment horizontal="center" vertical="center"/>
    </xf>
    <xf numFmtId="0" fontId="0" fillId="0" borderId="61" xfId="0" applyBorder="1" applyAlignment="1"/>
    <xf numFmtId="0" fontId="0" fillId="0" borderId="62" xfId="0" applyBorder="1" applyAlignment="1"/>
    <xf numFmtId="0" fontId="0" fillId="0" borderId="68" xfId="0" applyFont="1" applyBorder="1" applyAlignment="1"/>
    <xf numFmtId="0" fontId="0" fillId="0" borderId="69" xfId="0" applyBorder="1" applyAlignment="1"/>
    <xf numFmtId="0" fontId="0" fillId="0" borderId="70" xfId="0" applyBorder="1" applyAlignment="1"/>
    <xf numFmtId="0" fontId="0" fillId="0" borderId="68" xfId="0" applyFont="1" applyBorder="1" applyAlignment="1">
      <alignment vertical="center"/>
    </xf>
    <xf numFmtId="0" fontId="0" fillId="0" borderId="77" xfId="0" applyBorder="1" applyAlignment="1"/>
    <xf numFmtId="3" fontId="0" fillId="0" borderId="79" xfId="0" applyNumberFormat="1" applyFont="1" applyBorder="1" applyAlignment="1">
      <alignment horizontal="right" vertical="center"/>
    </xf>
    <xf numFmtId="0" fontId="3" fillId="0" borderId="68" xfId="0" applyFont="1" applyBorder="1" applyAlignment="1">
      <alignment vertical="center"/>
    </xf>
    <xf numFmtId="3" fontId="3" fillId="0" borderId="79" xfId="0" applyNumberFormat="1" applyFont="1" applyBorder="1" applyAlignment="1">
      <alignment vertical="center"/>
    </xf>
    <xf numFmtId="0" fontId="3" fillId="0" borderId="69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71" xfId="0" applyBorder="1" applyAlignment="1"/>
    <xf numFmtId="3" fontId="0" fillId="0" borderId="20" xfId="0" applyNumberFormat="1" applyFont="1" applyBorder="1" applyAlignment="1">
      <alignment horizontal="right" vertical="center"/>
    </xf>
    <xf numFmtId="0" fontId="9" fillId="2" borderId="21" xfId="0" applyFont="1" applyFill="1" applyBorder="1" applyAlignment="1">
      <alignment horizontal="left" vertical="center"/>
    </xf>
    <xf numFmtId="3" fontId="9" fillId="2" borderId="61" xfId="0" applyNumberFormat="1" applyFont="1" applyFill="1" applyBorder="1" applyAlignment="1">
      <alignment horizontal="right" vertical="center"/>
    </xf>
    <xf numFmtId="0" fontId="0" fillId="0" borderId="29" xfId="0" applyFont="1" applyBorder="1" applyAlignment="1">
      <alignment vertical="center"/>
    </xf>
    <xf numFmtId="0" fontId="0" fillId="0" borderId="56" xfId="0" applyFont="1" applyBorder="1" applyAlignment="1"/>
    <xf numFmtId="0" fontId="0" fillId="0" borderId="4" xfId="0" applyFont="1" applyBorder="1" applyAlignment="1"/>
    <xf numFmtId="0" fontId="0" fillId="0" borderId="4" xfId="0" applyBorder="1" applyAlignment="1"/>
    <xf numFmtId="0" fontId="0" fillId="0" borderId="51" xfId="0" applyFont="1" applyBorder="1" applyAlignment="1">
      <alignment horizontal="center" vertical="center"/>
    </xf>
    <xf numFmtId="0" fontId="0" fillId="0" borderId="76" xfId="0" applyFont="1" applyBorder="1" applyAlignment="1"/>
    <xf numFmtId="49" fontId="0" fillId="0" borderId="29" xfId="0" applyNumberFormat="1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0" fillId="0" borderId="73" xfId="0" applyBorder="1" applyAlignment="1"/>
    <xf numFmtId="49" fontId="0" fillId="2" borderId="4" xfId="0" applyNumberFormat="1" applyFont="1" applyFill="1" applyBorder="1" applyAlignment="1">
      <alignment vertical="center"/>
    </xf>
    <xf numFmtId="0" fontId="0" fillId="0" borderId="24" xfId="0" applyFont="1" applyBorder="1" applyAlignment="1">
      <alignment horizontal="left" vertical="center"/>
    </xf>
    <xf numFmtId="0" fontId="0" fillId="0" borderId="29" xfId="0" applyFont="1" applyBorder="1" applyAlignment="1">
      <alignment horizontal="left" vertical="center"/>
    </xf>
    <xf numFmtId="49" fontId="0" fillId="2" borderId="11" xfId="0" applyNumberFormat="1" applyFont="1" applyFill="1" applyBorder="1" applyAlignment="1">
      <alignment horizontal="left" vertical="center"/>
    </xf>
    <xf numFmtId="49" fontId="0" fillId="2" borderId="51" xfId="0" applyNumberFormat="1" applyFont="1" applyFill="1" applyBorder="1" applyAlignment="1">
      <alignment horizontal="left" vertical="center"/>
    </xf>
    <xf numFmtId="49" fontId="0" fillId="0" borderId="51" xfId="0" applyNumberFormat="1" applyFont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0" fillId="0" borderId="5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49" fontId="0" fillId="0" borderId="14" xfId="0" applyNumberFormat="1" applyFont="1" applyBorder="1" applyAlignment="1">
      <alignment horizontal="left" vertical="center"/>
    </xf>
    <xf numFmtId="0" fontId="0" fillId="0" borderId="79" xfId="0" applyFont="1" applyBorder="1" applyAlignment="1">
      <alignment horizontal="left" vertical="center"/>
    </xf>
    <xf numFmtId="0" fontId="0" fillId="0" borderId="69" xfId="0" applyFont="1" applyBorder="1" applyAlignment="1"/>
    <xf numFmtId="0" fontId="0" fillId="0" borderId="1" xfId="0" applyFont="1" applyBorder="1" applyAlignment="1"/>
    <xf numFmtId="49" fontId="0" fillId="0" borderId="69" xfId="0" applyNumberFormat="1" applyFont="1" applyBorder="1" applyAlignment="1">
      <alignment horizontal="left" vertical="center"/>
    </xf>
    <xf numFmtId="49" fontId="0" fillId="0" borderId="1" xfId="0" applyNumberFormat="1" applyFont="1" applyBorder="1" applyAlignment="1">
      <alignment horizontal="left" vertical="center"/>
    </xf>
    <xf numFmtId="49" fontId="0" fillId="0" borderId="19" xfId="0" applyNumberFormat="1" applyFont="1" applyBorder="1" applyAlignment="1">
      <alignment horizontal="left" vertical="center"/>
    </xf>
    <xf numFmtId="0" fontId="0" fillId="0" borderId="68" xfId="0" applyFont="1" applyBorder="1" applyAlignment="1">
      <alignment horizontal="left" vertical="center"/>
    </xf>
    <xf numFmtId="0" fontId="0" fillId="0" borderId="77" xfId="0" applyFont="1" applyBorder="1" applyAlignment="1"/>
    <xf numFmtId="0" fontId="0" fillId="0" borderId="79" xfId="0" applyFont="1" applyBorder="1" applyAlignment="1">
      <alignment vertical="center"/>
    </xf>
    <xf numFmtId="0" fontId="3" fillId="0" borderId="22" xfId="0" applyFont="1" applyBorder="1" applyAlignment="1">
      <alignment horizontal="center" vertical="center"/>
    </xf>
    <xf numFmtId="0" fontId="0" fillId="0" borderId="58" xfId="0" applyBorder="1" applyAlignment="1"/>
    <xf numFmtId="0" fontId="0" fillId="0" borderId="25" xfId="0" applyBorder="1" applyAlignment="1">
      <alignment vertical="center"/>
    </xf>
    <xf numFmtId="0" fontId="0" fillId="0" borderId="80" xfId="0" applyBorder="1" applyAlignment="1"/>
    <xf numFmtId="0" fontId="0" fillId="0" borderId="69" xfId="0" applyBorder="1" applyAlignment="1">
      <alignment vertical="center"/>
    </xf>
    <xf numFmtId="0" fontId="0" fillId="0" borderId="77" xfId="0" applyBorder="1" applyAlignment="1">
      <alignment vertical="center"/>
    </xf>
    <xf numFmtId="0" fontId="0" fillId="0" borderId="69" xfId="0" applyFont="1" applyBorder="1" applyAlignment="1">
      <alignment vertical="center"/>
    </xf>
    <xf numFmtId="0" fontId="0" fillId="0" borderId="77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6" xfId="0" applyBorder="1" applyAlignment="1">
      <alignment vertical="center"/>
    </xf>
    <xf numFmtId="0" fontId="0" fillId="0" borderId="84" xfId="0" applyBorder="1" applyAlignment="1"/>
    <xf numFmtId="0" fontId="0" fillId="0" borderId="56" xfId="0" applyFont="1" applyBorder="1" applyAlignment="1">
      <alignment vertical="center"/>
    </xf>
    <xf numFmtId="0" fontId="0" fillId="0" borderId="23" xfId="0" applyFont="1" applyBorder="1" applyAlignment="1"/>
    <xf numFmtId="0" fontId="0" fillId="0" borderId="84" xfId="0" applyFont="1" applyBorder="1" applyAlignment="1"/>
    <xf numFmtId="0" fontId="3" fillId="0" borderId="86" xfId="0" applyFont="1" applyBorder="1" applyAlignment="1">
      <alignment vertical="center"/>
    </xf>
    <xf numFmtId="0" fontId="0" fillId="0" borderId="87" xfId="0" applyBorder="1" applyAlignment="1"/>
    <xf numFmtId="0" fontId="0" fillId="0" borderId="90" xfId="0" applyBorder="1" applyAlignment="1"/>
    <xf numFmtId="0" fontId="3" fillId="0" borderId="88" xfId="0" applyFont="1" applyBorder="1" applyAlignment="1">
      <alignment vertical="center"/>
    </xf>
    <xf numFmtId="0" fontId="0" fillId="0" borderId="89" xfId="0" applyBorder="1" applyAlignment="1"/>
    <xf numFmtId="49" fontId="0" fillId="0" borderId="24" xfId="0" applyNumberFormat="1" applyFont="1" applyBorder="1" applyAlignment="1">
      <alignment vertical="center"/>
    </xf>
    <xf numFmtId="0" fontId="0" fillId="0" borderId="81" xfId="0" applyBorder="1" applyAlignment="1"/>
    <xf numFmtId="3" fontId="0" fillId="0" borderId="29" xfId="0" applyNumberFormat="1" applyFont="1" applyBorder="1" applyAlignment="1">
      <alignment horizontal="right" vertical="center"/>
    </xf>
    <xf numFmtId="0" fontId="0" fillId="0" borderId="5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7" xfId="0" applyBorder="1" applyAlignment="1">
      <alignment vertical="center"/>
    </xf>
    <xf numFmtId="3" fontId="3" fillId="0" borderId="3" xfId="0" applyNumberFormat="1" applyFont="1" applyBorder="1" applyAlignment="1">
      <alignment horizontal="right" vertical="center"/>
    </xf>
    <xf numFmtId="0" fontId="0" fillId="0" borderId="23" xfId="0" applyBorder="1" applyAlignment="1">
      <alignment vertical="center"/>
    </xf>
    <xf numFmtId="0" fontId="0" fillId="0" borderId="66" xfId="0" applyBorder="1" applyAlignment="1">
      <alignment vertical="center"/>
    </xf>
    <xf numFmtId="165" fontId="0" fillId="0" borderId="57" xfId="0" applyNumberFormat="1" applyFont="1" applyBorder="1" applyAlignment="1">
      <alignment horizontal="right" vertical="center"/>
    </xf>
    <xf numFmtId="165" fontId="0" fillId="0" borderId="79" xfId="0" applyNumberFormat="1" applyFont="1" applyBorder="1" applyAlignment="1">
      <alignment horizontal="right" vertical="center"/>
    </xf>
    <xf numFmtId="0" fontId="0" fillId="0" borderId="6" xfId="0" applyFont="1" applyBorder="1" applyAlignment="1">
      <alignment vertical="center"/>
    </xf>
    <xf numFmtId="14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85" xfId="0" applyBorder="1" applyAlignment="1"/>
    <xf numFmtId="0" fontId="0" fillId="0" borderId="6" xfId="0" applyBorder="1" applyAlignment="1">
      <alignment vertical="center"/>
    </xf>
    <xf numFmtId="0" fontId="0" fillId="0" borderId="0" xfId="0" applyAlignment="1">
      <alignment vertical="center"/>
    </xf>
    <xf numFmtId="0" fontId="0" fillId="0" borderId="8" xfId="0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85" xfId="0" applyBorder="1" applyAlignment="1">
      <alignment vertical="center"/>
    </xf>
    <xf numFmtId="49" fontId="9" fillId="2" borderId="17" xfId="0" applyNumberFormat="1" applyFont="1" applyFill="1" applyBorder="1" applyAlignment="1">
      <alignment horizontal="left" vertical="center"/>
    </xf>
    <xf numFmtId="0" fontId="9" fillId="0" borderId="71" xfId="0" applyFont="1" applyBorder="1" applyAlignment="1"/>
    <xf numFmtId="3" fontId="9" fillId="2" borderId="71" xfId="0" applyNumberFormat="1" applyFont="1" applyFill="1" applyBorder="1" applyAlignment="1">
      <alignment horizontal="right" vertical="center"/>
    </xf>
    <xf numFmtId="0" fontId="0" fillId="0" borderId="69" xfId="0" applyBorder="1" applyAlignment="1">
      <alignment horizontal="right" vertical="center"/>
    </xf>
    <xf numFmtId="0" fontId="1" fillId="0" borderId="37" xfId="0" applyFont="1" applyBorder="1" applyAlignment="1">
      <alignment horizontal="center" vertical="center"/>
    </xf>
    <xf numFmtId="0" fontId="0" fillId="0" borderId="64" xfId="0" applyBorder="1" applyAlignment="1"/>
    <xf numFmtId="0" fontId="1" fillId="0" borderId="40" xfId="0" applyFont="1" applyBorder="1" applyAlignment="1">
      <alignment horizontal="center" vertical="center"/>
    </xf>
    <xf numFmtId="0" fontId="0" fillId="0" borderId="63" xfId="0" applyBorder="1" applyAlignment="1"/>
    <xf numFmtId="0" fontId="1" fillId="0" borderId="57" xfId="0" applyFont="1" applyBorder="1" applyAlignment="1">
      <alignment horizontal="center" vertical="center"/>
    </xf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0" xfId="0" applyBorder="1" applyAlignment="1"/>
    <xf numFmtId="0" fontId="1" fillId="0" borderId="22" xfId="0" applyFont="1" applyBorder="1" applyAlignment="1">
      <alignment horizontal="center" vertical="center"/>
    </xf>
    <xf numFmtId="3" fontId="5" fillId="2" borderId="18" xfId="0" applyNumberFormat="1" applyFont="1" applyFill="1" applyBorder="1" applyAlignment="1">
      <alignment horizontal="right" vertical="center"/>
    </xf>
  </cellXfs>
  <cellStyles count="1">
    <cellStyle name="Normální" xfId="0" builtinId="0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workbookViewId="0">
      <selection activeCell="N14" sqref="N14"/>
    </sheetView>
  </sheetViews>
  <sheetFormatPr defaultRowHeight="12.75" x14ac:dyDescent="0.2"/>
  <sheetData>
    <row r="1" spans="1:9" ht="12.75" customHeight="1" x14ac:dyDescent="0.2">
      <c r="A1" s="68"/>
      <c r="B1" s="26"/>
      <c r="C1" s="26"/>
      <c r="D1" s="26"/>
      <c r="E1" s="26"/>
      <c r="F1" s="26"/>
      <c r="G1" s="26"/>
      <c r="H1" s="26"/>
      <c r="I1" s="67"/>
    </row>
    <row r="2" spans="1:9" ht="12.75" customHeight="1" x14ac:dyDescent="0.2">
      <c r="A2" s="66"/>
      <c r="I2" s="65"/>
    </row>
    <row r="3" spans="1:9" ht="12.75" customHeight="1" x14ac:dyDescent="0.2">
      <c r="A3" s="66"/>
      <c r="I3" s="65"/>
    </row>
    <row r="4" spans="1:9" ht="12.75" customHeight="1" x14ac:dyDescent="0.2">
      <c r="A4" s="66"/>
      <c r="I4" s="65"/>
    </row>
    <row r="5" spans="1:9" ht="12.75" customHeight="1" x14ac:dyDescent="0.2">
      <c r="A5" s="66"/>
      <c r="I5" s="65"/>
    </row>
    <row r="6" spans="1:9" ht="49.5" customHeight="1" x14ac:dyDescent="0.2">
      <c r="A6" s="142" t="s">
        <v>345</v>
      </c>
      <c r="B6" s="143"/>
      <c r="C6" s="143"/>
      <c r="D6" s="143"/>
      <c r="E6" s="143"/>
      <c r="F6" s="143"/>
      <c r="G6" s="143"/>
      <c r="H6" s="143"/>
      <c r="I6" s="144"/>
    </row>
    <row r="7" spans="1:9" ht="12.75" customHeight="1" x14ac:dyDescent="0.2">
      <c r="A7" s="66"/>
      <c r="I7" s="65"/>
    </row>
    <row r="8" spans="1:9" ht="49.5" customHeight="1" x14ac:dyDescent="0.2">
      <c r="A8" s="145" t="s">
        <v>340</v>
      </c>
      <c r="B8" s="146"/>
      <c r="C8" s="146"/>
      <c r="D8" s="146"/>
      <c r="E8" s="146"/>
      <c r="F8" s="146"/>
      <c r="G8" s="146"/>
      <c r="H8" s="146"/>
      <c r="I8" s="147"/>
    </row>
    <row r="9" spans="1:9" ht="12.75" customHeight="1" x14ac:dyDescent="0.2">
      <c r="A9" s="66"/>
      <c r="I9" s="65"/>
    </row>
    <row r="10" spans="1:9" ht="12.75" customHeight="1" x14ac:dyDescent="0.2">
      <c r="A10" s="66"/>
      <c r="I10" s="65"/>
    </row>
    <row r="11" spans="1:9" ht="12.75" customHeight="1" x14ac:dyDescent="0.2">
      <c r="A11" s="66"/>
      <c r="I11" s="65"/>
    </row>
    <row r="12" spans="1:9" ht="12.75" customHeight="1" x14ac:dyDescent="0.2">
      <c r="A12" s="66"/>
      <c r="I12" s="65"/>
    </row>
    <row r="13" spans="1:9" ht="12.75" customHeight="1" x14ac:dyDescent="0.2">
      <c r="A13" s="66"/>
      <c r="I13" s="65"/>
    </row>
    <row r="14" spans="1:9" ht="12.75" customHeight="1" x14ac:dyDescent="0.2">
      <c r="A14" s="66"/>
      <c r="I14" s="65"/>
    </row>
    <row r="15" spans="1:9" ht="12.75" customHeight="1" x14ac:dyDescent="0.2">
      <c r="A15" s="66"/>
      <c r="I15" s="65"/>
    </row>
    <row r="16" spans="1:9" ht="12.75" customHeight="1" x14ac:dyDescent="0.2">
      <c r="A16" s="66"/>
      <c r="I16" s="65"/>
    </row>
    <row r="17" spans="1:9" ht="12.75" customHeight="1" x14ac:dyDescent="0.2">
      <c r="A17" s="66"/>
      <c r="I17" s="65"/>
    </row>
    <row r="18" spans="1:9" ht="12.75" customHeight="1" x14ac:dyDescent="0.2">
      <c r="A18" s="66"/>
      <c r="I18" s="65"/>
    </row>
    <row r="19" spans="1:9" ht="12.75" customHeight="1" x14ac:dyDescent="0.2">
      <c r="A19" s="66"/>
      <c r="I19" s="65"/>
    </row>
    <row r="20" spans="1:9" ht="12.75" customHeight="1" x14ac:dyDescent="0.2">
      <c r="A20" s="66"/>
      <c r="I20" s="65"/>
    </row>
    <row r="21" spans="1:9" ht="12.75" customHeight="1" x14ac:dyDescent="0.2">
      <c r="A21" s="66"/>
      <c r="I21" s="65"/>
    </row>
    <row r="22" spans="1:9" ht="12.75" customHeight="1" x14ac:dyDescent="0.2">
      <c r="A22" s="66"/>
      <c r="I22" s="65"/>
    </row>
    <row r="23" spans="1:9" ht="12.75" customHeight="1" x14ac:dyDescent="0.2">
      <c r="A23" s="66"/>
      <c r="I23" s="65"/>
    </row>
    <row r="24" spans="1:9" ht="12.75" customHeight="1" x14ac:dyDescent="0.2">
      <c r="A24" s="66"/>
      <c r="I24" s="65"/>
    </row>
    <row r="25" spans="1:9" ht="12.75" customHeight="1" x14ac:dyDescent="0.2">
      <c r="A25" s="66"/>
      <c r="I25" s="65"/>
    </row>
    <row r="26" spans="1:9" ht="12.75" customHeight="1" x14ac:dyDescent="0.2">
      <c r="A26" s="66"/>
      <c r="I26" s="65"/>
    </row>
    <row r="27" spans="1:9" ht="12.75" customHeight="1" x14ac:dyDescent="0.2">
      <c r="A27" s="66"/>
      <c r="I27" s="65"/>
    </row>
    <row r="28" spans="1:9" ht="12.75" customHeight="1" x14ac:dyDescent="0.2">
      <c r="A28" s="66"/>
      <c r="I28" s="65"/>
    </row>
    <row r="29" spans="1:9" ht="12.75" customHeight="1" x14ac:dyDescent="0.2">
      <c r="A29" s="66"/>
      <c r="I29" s="65"/>
    </row>
    <row r="30" spans="1:9" ht="12.75" customHeight="1" x14ac:dyDescent="0.2">
      <c r="A30" s="148" t="s">
        <v>341</v>
      </c>
      <c r="B30" s="143"/>
      <c r="C30" s="143"/>
      <c r="D30" s="143"/>
      <c r="E30" s="143"/>
      <c r="F30" s="143"/>
      <c r="G30" s="143"/>
      <c r="H30" s="143"/>
      <c r="I30" s="144"/>
    </row>
    <row r="31" spans="1:9" ht="12.75" customHeight="1" x14ac:dyDescent="0.2">
      <c r="A31" s="66"/>
      <c r="I31" s="65"/>
    </row>
    <row r="32" spans="1:9" ht="12.75" customHeight="1" x14ac:dyDescent="0.2">
      <c r="A32" s="149"/>
      <c r="B32" s="143"/>
      <c r="C32" s="143"/>
      <c r="D32" s="143"/>
      <c r="E32" s="143"/>
      <c r="F32" s="143"/>
      <c r="G32" s="143"/>
      <c r="H32" s="143"/>
      <c r="I32" s="144"/>
    </row>
    <row r="33" spans="1:9" ht="12.75" customHeight="1" x14ac:dyDescent="0.2">
      <c r="A33" s="66"/>
      <c r="I33" s="65"/>
    </row>
    <row r="34" spans="1:9" ht="12.75" customHeight="1" x14ac:dyDescent="0.2">
      <c r="A34" s="66"/>
      <c r="I34" s="65"/>
    </row>
    <row r="35" spans="1:9" ht="12.75" customHeight="1" x14ac:dyDescent="0.2">
      <c r="A35" s="66"/>
      <c r="I35" s="65"/>
    </row>
    <row r="36" spans="1:9" ht="12.75" customHeight="1" x14ac:dyDescent="0.2">
      <c r="A36" s="66"/>
      <c r="I36" s="65"/>
    </row>
    <row r="37" spans="1:9" ht="12.75" customHeight="1" x14ac:dyDescent="0.2">
      <c r="A37" s="66"/>
      <c r="I37" s="65"/>
    </row>
    <row r="38" spans="1:9" ht="12.75" customHeight="1" x14ac:dyDescent="0.2">
      <c r="A38" s="66"/>
      <c r="I38" s="65"/>
    </row>
    <row r="39" spans="1:9" ht="12.75" customHeight="1" x14ac:dyDescent="0.2">
      <c r="A39" s="66"/>
      <c r="I39" s="65"/>
    </row>
    <row r="40" spans="1:9" ht="12.75" customHeight="1" x14ac:dyDescent="0.2">
      <c r="A40" s="66"/>
      <c r="I40" s="65"/>
    </row>
    <row r="41" spans="1:9" ht="12.75" customHeight="1" x14ac:dyDescent="0.2">
      <c r="A41" s="66"/>
      <c r="I41" s="65"/>
    </row>
    <row r="42" spans="1:9" ht="12.75" customHeight="1" x14ac:dyDescent="0.2">
      <c r="A42" s="66"/>
      <c r="I42" s="65"/>
    </row>
    <row r="43" spans="1:9" ht="12.75" customHeight="1" x14ac:dyDescent="0.2">
      <c r="A43" s="66"/>
      <c r="I43" s="65"/>
    </row>
    <row r="44" spans="1:9" ht="12.75" customHeight="1" x14ac:dyDescent="0.2">
      <c r="A44" s="66"/>
      <c r="I44" s="65"/>
    </row>
    <row r="45" spans="1:9" ht="12.75" customHeight="1" x14ac:dyDescent="0.2">
      <c r="A45" s="148" t="s">
        <v>342</v>
      </c>
      <c r="B45" s="143"/>
      <c r="C45" s="143"/>
      <c r="D45" s="143"/>
      <c r="E45" s="143"/>
      <c r="F45" s="143"/>
      <c r="G45" s="143"/>
      <c r="H45" s="143"/>
      <c r="I45" s="144"/>
    </row>
    <row r="46" spans="1:9" ht="12.75" customHeight="1" x14ac:dyDescent="0.2">
      <c r="A46" s="66"/>
      <c r="I46" s="65"/>
    </row>
    <row r="47" spans="1:9" ht="12.75" customHeight="1" x14ac:dyDescent="0.2">
      <c r="A47" s="66"/>
      <c r="I47" s="65"/>
    </row>
    <row r="48" spans="1:9" ht="12.75" customHeight="1" x14ac:dyDescent="0.2">
      <c r="A48" s="66"/>
      <c r="I48" s="65"/>
    </row>
    <row r="49" spans="1:9" ht="12.75" customHeight="1" x14ac:dyDescent="0.2">
      <c r="A49" s="101"/>
      <c r="B49" s="73"/>
      <c r="C49" s="73"/>
      <c r="D49" s="73"/>
      <c r="E49" s="73"/>
      <c r="F49" s="73"/>
      <c r="G49" s="73"/>
      <c r="H49" s="73"/>
      <c r="I49" s="139"/>
    </row>
  </sheetData>
  <mergeCells count="5">
    <mergeCell ref="A6:I6"/>
    <mergeCell ref="A8:I8"/>
    <mergeCell ref="A30:I30"/>
    <mergeCell ref="A32:I32"/>
    <mergeCell ref="A45:I45"/>
  </mergeCells>
  <printOptions horizontalCentered="1" verticalCentered="1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workbookViewId="0">
      <selection activeCell="A11" sqref="A11:D11"/>
    </sheetView>
  </sheetViews>
  <sheetFormatPr defaultRowHeight="12.75" x14ac:dyDescent="0.2"/>
  <cols>
    <col min="1" max="1" width="17" customWidth="1"/>
    <col min="2" max="2" width="24.42578125" customWidth="1"/>
    <col min="3" max="3" width="2.5703125" customWidth="1"/>
    <col min="4" max="4" width="14.7109375" customWidth="1"/>
    <col min="5" max="5" width="7.28515625" customWidth="1"/>
    <col min="6" max="6" width="15.85546875" customWidth="1"/>
    <col min="7" max="7" width="3.5703125" customWidth="1"/>
  </cols>
  <sheetData>
    <row r="1" spans="1:7" s="3" customFormat="1" ht="28.5" customHeight="1" thickBot="1" x14ac:dyDescent="0.25">
      <c r="A1" s="155" t="s">
        <v>302</v>
      </c>
      <c r="B1" s="156"/>
      <c r="C1" s="156"/>
      <c r="D1" s="156"/>
      <c r="E1" s="156"/>
      <c r="F1" s="156"/>
      <c r="G1" s="156"/>
    </row>
    <row r="2" spans="1:7" s="3" customFormat="1" ht="12.95" customHeight="1" x14ac:dyDescent="0.2">
      <c r="A2" s="117" t="s">
        <v>291</v>
      </c>
      <c r="B2" s="157" t="s">
        <v>292</v>
      </c>
      <c r="C2" s="158"/>
      <c r="D2" s="159"/>
      <c r="E2" s="157" t="s">
        <v>293</v>
      </c>
      <c r="F2" s="158"/>
      <c r="G2" s="160"/>
    </row>
    <row r="3" spans="1:7" s="3" customFormat="1" ht="12.95" customHeight="1" x14ac:dyDescent="0.2">
      <c r="A3" s="119" t="s">
        <v>231</v>
      </c>
      <c r="B3" s="161" t="s">
        <v>334</v>
      </c>
      <c r="C3" s="162"/>
      <c r="D3" s="163"/>
      <c r="E3" s="164" t="s">
        <v>338</v>
      </c>
      <c r="F3" s="165"/>
      <c r="G3" s="166"/>
    </row>
    <row r="4" spans="1:7" s="3" customFormat="1" ht="12.95" customHeight="1" x14ac:dyDescent="0.2">
      <c r="A4" s="150" t="s">
        <v>303</v>
      </c>
      <c r="B4" s="151"/>
      <c r="C4" s="151"/>
      <c r="D4" s="151"/>
      <c r="E4" s="151"/>
      <c r="F4" s="151"/>
      <c r="G4" s="154"/>
    </row>
    <row r="5" spans="1:7" s="3" customFormat="1" ht="12.95" customHeight="1" x14ac:dyDescent="0.2">
      <c r="A5" s="167" t="s">
        <v>339</v>
      </c>
      <c r="B5" s="162"/>
      <c r="C5" s="162"/>
      <c r="D5" s="162"/>
      <c r="E5" s="162"/>
      <c r="F5" s="162"/>
      <c r="G5" s="168"/>
    </row>
    <row r="6" spans="1:7" s="3" customFormat="1" ht="12.95" customHeight="1" x14ac:dyDescent="0.2">
      <c r="A6" s="150" t="s">
        <v>304</v>
      </c>
      <c r="B6" s="151"/>
      <c r="C6" s="151"/>
      <c r="D6" s="152"/>
      <c r="E6" s="122" t="s">
        <v>305</v>
      </c>
      <c r="F6" s="153"/>
      <c r="G6" s="154"/>
    </row>
    <row r="7" spans="1:7" s="3" customFormat="1" ht="12.95" customHeight="1" x14ac:dyDescent="0.2">
      <c r="A7" s="167" t="s">
        <v>231</v>
      </c>
      <c r="B7" s="162"/>
      <c r="C7" s="162"/>
      <c r="D7" s="163"/>
      <c r="E7" s="111" t="s">
        <v>306</v>
      </c>
      <c r="F7" s="169"/>
      <c r="G7" s="168"/>
    </row>
    <row r="8" spans="1:7" s="3" customFormat="1" ht="12.95" customHeight="1" x14ac:dyDescent="0.2">
      <c r="A8" s="150" t="s">
        <v>307</v>
      </c>
      <c r="B8" s="151"/>
      <c r="C8" s="151"/>
      <c r="D8" s="152"/>
      <c r="E8" s="122" t="s">
        <v>305</v>
      </c>
      <c r="F8" s="153"/>
      <c r="G8" s="154"/>
    </row>
    <row r="9" spans="1:7" s="3" customFormat="1" ht="12.95" customHeight="1" x14ac:dyDescent="0.2">
      <c r="A9" s="167" t="s">
        <v>336</v>
      </c>
      <c r="B9" s="162"/>
      <c r="C9" s="162"/>
      <c r="D9" s="163"/>
      <c r="E9" s="111" t="s">
        <v>306</v>
      </c>
      <c r="F9" s="169"/>
      <c r="G9" s="168"/>
    </row>
    <row r="10" spans="1:7" s="3" customFormat="1" ht="12.95" customHeight="1" x14ac:dyDescent="0.2">
      <c r="A10" s="150" t="s">
        <v>308</v>
      </c>
      <c r="B10" s="151"/>
      <c r="C10" s="151"/>
      <c r="D10" s="152"/>
      <c r="E10" s="122" t="s">
        <v>305</v>
      </c>
      <c r="F10" s="153"/>
      <c r="G10" s="154"/>
    </row>
    <row r="11" spans="1:7" s="3" customFormat="1" ht="12.95" customHeight="1" x14ac:dyDescent="0.2">
      <c r="A11" s="167" t="s">
        <v>231</v>
      </c>
      <c r="B11" s="162"/>
      <c r="C11" s="162"/>
      <c r="D11" s="163"/>
      <c r="E11" s="111" t="s">
        <v>306</v>
      </c>
      <c r="F11" s="169"/>
      <c r="G11" s="168"/>
    </row>
    <row r="12" spans="1:7" s="3" customFormat="1" ht="12.95" customHeight="1" x14ac:dyDescent="0.2">
      <c r="A12" s="150" t="s">
        <v>309</v>
      </c>
      <c r="B12" s="151"/>
      <c r="C12" s="151"/>
      <c r="D12" s="152"/>
      <c r="E12" s="122" t="s">
        <v>305</v>
      </c>
      <c r="F12" s="153"/>
      <c r="G12" s="154"/>
    </row>
    <row r="13" spans="1:7" s="3" customFormat="1" ht="12.95" customHeight="1" thickBot="1" x14ac:dyDescent="0.25">
      <c r="A13" s="174" t="s">
        <v>231</v>
      </c>
      <c r="B13" s="156"/>
      <c r="C13" s="156"/>
      <c r="D13" s="175"/>
      <c r="E13" s="111" t="s">
        <v>306</v>
      </c>
      <c r="F13" s="176"/>
      <c r="G13" s="177"/>
    </row>
    <row r="14" spans="1:7" s="3" customFormat="1" ht="28.5" customHeight="1" thickBot="1" x14ac:dyDescent="0.25">
      <c r="A14" s="178" t="s">
        <v>244</v>
      </c>
      <c r="B14" s="179"/>
      <c r="C14" s="179"/>
      <c r="D14" s="179"/>
      <c r="E14" s="179"/>
      <c r="F14" s="179"/>
      <c r="G14" s="180"/>
    </row>
    <row r="15" spans="1:7" s="3" customFormat="1" ht="12.95" customHeight="1" x14ac:dyDescent="0.2">
      <c r="A15" s="170" t="s">
        <v>245</v>
      </c>
      <c r="B15" s="171"/>
      <c r="C15" s="171"/>
      <c r="D15" s="172"/>
      <c r="E15" s="173">
        <f>'KRYCÍ LIST'!E20</f>
        <v>0</v>
      </c>
      <c r="F15" s="171"/>
      <c r="G15" s="135" t="s">
        <v>286</v>
      </c>
    </row>
    <row r="16" spans="1:7" s="3" customFormat="1" ht="12.95" customHeight="1" x14ac:dyDescent="0.2">
      <c r="A16" s="184" t="s">
        <v>310</v>
      </c>
      <c r="B16" s="182"/>
      <c r="C16" s="182"/>
      <c r="D16" s="185"/>
      <c r="E16" s="186">
        <f>SUM('KRYCÍ LIST'!E21:'KRYCÍ LIST'!E21)</f>
        <v>0</v>
      </c>
      <c r="F16" s="182"/>
      <c r="G16" s="136" t="s">
        <v>286</v>
      </c>
    </row>
    <row r="17" spans="1:7" s="3" customFormat="1" ht="12.95" customHeight="1" x14ac:dyDescent="0.2">
      <c r="A17" s="184" t="s">
        <v>246</v>
      </c>
      <c r="B17" s="182"/>
      <c r="C17" s="182"/>
      <c r="D17" s="185"/>
      <c r="E17" s="186">
        <f>'KRYCÍ LIST'!E25</f>
        <v>0</v>
      </c>
      <c r="F17" s="182"/>
      <c r="G17" s="136" t="s">
        <v>286</v>
      </c>
    </row>
    <row r="18" spans="1:7" s="3" customFormat="1" ht="12.95" customHeight="1" x14ac:dyDescent="0.2">
      <c r="A18" s="184" t="s">
        <v>272</v>
      </c>
      <c r="B18" s="182"/>
      <c r="C18" s="182"/>
      <c r="D18" s="185"/>
      <c r="E18" s="186">
        <f>'KRYCÍ LIST'!E26</f>
        <v>0</v>
      </c>
      <c r="F18" s="182"/>
      <c r="G18" s="136" t="s">
        <v>286</v>
      </c>
    </row>
    <row r="19" spans="1:7" s="3" customFormat="1" ht="12.95" customHeight="1" x14ac:dyDescent="0.2">
      <c r="A19" s="184" t="s">
        <v>273</v>
      </c>
      <c r="B19" s="182"/>
      <c r="C19" s="182"/>
      <c r="D19" s="185"/>
      <c r="E19" s="186">
        <f>'KRYCÍ LIST'!E26</f>
        <v>0</v>
      </c>
      <c r="F19" s="182"/>
      <c r="G19" s="136" t="s">
        <v>286</v>
      </c>
    </row>
    <row r="20" spans="1:7" s="3" customFormat="1" ht="12.95" customHeight="1" x14ac:dyDescent="0.2">
      <c r="A20" s="181"/>
      <c r="B20" s="182"/>
      <c r="C20" s="182"/>
      <c r="D20" s="182"/>
      <c r="E20" s="182"/>
      <c r="F20" s="182"/>
      <c r="G20" s="183"/>
    </row>
    <row r="21" spans="1:7" s="3" customFormat="1" ht="12.95" customHeight="1" x14ac:dyDescent="0.2">
      <c r="A21" s="187" t="s">
        <v>311</v>
      </c>
      <c r="B21" s="182"/>
      <c r="C21" s="182"/>
      <c r="D21" s="185"/>
      <c r="E21" s="188">
        <f>'KRYCÍ LIST'!E28</f>
        <v>0</v>
      </c>
      <c r="F21" s="189"/>
      <c r="G21" s="136" t="s">
        <v>286</v>
      </c>
    </row>
    <row r="22" spans="1:7" s="3" customFormat="1" ht="12.95" customHeight="1" x14ac:dyDescent="0.2">
      <c r="A22" s="181"/>
      <c r="B22" s="182"/>
      <c r="C22" s="182"/>
      <c r="D22" s="182"/>
      <c r="E22" s="182"/>
      <c r="F22" s="182"/>
      <c r="G22" s="183"/>
    </row>
    <row r="23" spans="1:7" s="3" customFormat="1" ht="12.95" customHeight="1" x14ac:dyDescent="0.2">
      <c r="A23" s="184" t="s">
        <v>284</v>
      </c>
      <c r="B23" s="182"/>
      <c r="C23" s="182"/>
      <c r="D23" s="137" t="s">
        <v>312</v>
      </c>
      <c r="E23" s="186">
        <f>'KRYCÍ LIST'!H35</f>
        <v>0</v>
      </c>
      <c r="F23" s="182"/>
      <c r="G23" s="136" t="s">
        <v>286</v>
      </c>
    </row>
    <row r="24" spans="1:7" s="3" customFormat="1" ht="12.95" customHeight="1" x14ac:dyDescent="0.2">
      <c r="A24" s="184" t="s">
        <v>287</v>
      </c>
      <c r="B24" s="182"/>
      <c r="C24" s="182"/>
      <c r="D24" s="137" t="s">
        <v>312</v>
      </c>
      <c r="E24" s="186">
        <f>'KRYCÍ LIST'!H36</f>
        <v>0</v>
      </c>
      <c r="F24" s="182"/>
      <c r="G24" s="136" t="s">
        <v>286</v>
      </c>
    </row>
    <row r="25" spans="1:7" s="3" customFormat="1" ht="12.95" customHeight="1" x14ac:dyDescent="0.2">
      <c r="A25" s="184" t="s">
        <v>284</v>
      </c>
      <c r="B25" s="182"/>
      <c r="C25" s="182"/>
      <c r="D25" s="137" t="s">
        <v>313</v>
      </c>
      <c r="E25" s="186">
        <v>0</v>
      </c>
      <c r="F25" s="182"/>
      <c r="G25" s="136" t="s">
        <v>286</v>
      </c>
    </row>
    <row r="26" spans="1:7" s="3" customFormat="1" ht="12.95" customHeight="1" thickBot="1" x14ac:dyDescent="0.25">
      <c r="A26" s="190" t="s">
        <v>287</v>
      </c>
      <c r="B26" s="191"/>
      <c r="C26" s="191"/>
      <c r="D26" s="137" t="s">
        <v>313</v>
      </c>
      <c r="E26" s="192">
        <v>0</v>
      </c>
      <c r="F26" s="191"/>
      <c r="G26" s="136" t="s">
        <v>286</v>
      </c>
    </row>
    <row r="27" spans="1:7" s="3" customFormat="1" ht="19.5" customHeight="1" thickBot="1" x14ac:dyDescent="0.25">
      <c r="A27" s="193" t="s">
        <v>314</v>
      </c>
      <c r="B27" s="179"/>
      <c r="C27" s="179"/>
      <c r="D27" s="179"/>
      <c r="E27" s="194">
        <f>SUM(E23:E26)</f>
        <v>0</v>
      </c>
      <c r="F27" s="179"/>
      <c r="G27" s="138" t="s">
        <v>286</v>
      </c>
    </row>
    <row r="29" spans="1:7" s="3" customFormat="1" x14ac:dyDescent="0.2">
      <c r="A29" s="195" t="s">
        <v>236</v>
      </c>
      <c r="B29" s="196"/>
      <c r="D29" s="195" t="s">
        <v>239</v>
      </c>
      <c r="E29" s="151"/>
      <c r="F29" s="151"/>
      <c r="G29" s="152"/>
    </row>
    <row r="30" spans="1:7" s="3" customFormat="1" x14ac:dyDescent="0.2">
      <c r="A30" s="197"/>
      <c r="B30" s="144"/>
      <c r="D30" s="197"/>
      <c r="E30" s="143"/>
      <c r="F30" s="143"/>
      <c r="G30" s="144"/>
    </row>
    <row r="31" spans="1:7" x14ac:dyDescent="0.2">
      <c r="A31" s="198"/>
      <c r="B31" s="144"/>
      <c r="D31" s="198"/>
      <c r="E31" s="143"/>
      <c r="F31" s="143"/>
      <c r="G31" s="144"/>
    </row>
    <row r="32" spans="1:7" x14ac:dyDescent="0.2">
      <c r="A32" s="198"/>
      <c r="B32" s="144"/>
      <c r="D32" s="198"/>
      <c r="E32" s="143"/>
      <c r="F32" s="143"/>
      <c r="G32" s="144"/>
    </row>
    <row r="33" spans="1:7" x14ac:dyDescent="0.2">
      <c r="A33" s="198"/>
      <c r="B33" s="144"/>
      <c r="D33" s="198"/>
      <c r="E33" s="143"/>
      <c r="F33" s="143"/>
      <c r="G33" s="144"/>
    </row>
    <row r="34" spans="1:7" x14ac:dyDescent="0.2">
      <c r="A34" s="198"/>
      <c r="B34" s="144"/>
      <c r="D34" s="198"/>
      <c r="E34" s="143"/>
      <c r="F34" s="143"/>
      <c r="G34" s="144"/>
    </row>
    <row r="35" spans="1:7" x14ac:dyDescent="0.2">
      <c r="A35" s="198"/>
      <c r="B35" s="144"/>
      <c r="D35" s="198"/>
      <c r="E35" s="143"/>
      <c r="F35" s="143"/>
      <c r="G35" s="144"/>
    </row>
    <row r="36" spans="1:7" x14ac:dyDescent="0.2">
      <c r="A36" s="198"/>
      <c r="B36" s="144"/>
      <c r="D36" s="198"/>
      <c r="E36" s="143"/>
      <c r="F36" s="143"/>
      <c r="G36" s="144"/>
    </row>
    <row r="37" spans="1:7" x14ac:dyDescent="0.2">
      <c r="A37" s="198"/>
      <c r="B37" s="144"/>
      <c r="D37" s="198"/>
      <c r="E37" s="143"/>
      <c r="F37" s="143"/>
      <c r="G37" s="144"/>
    </row>
    <row r="38" spans="1:7" x14ac:dyDescent="0.2">
      <c r="A38" s="198"/>
      <c r="B38" s="144"/>
      <c r="D38" s="198"/>
      <c r="E38" s="143"/>
      <c r="F38" s="143"/>
      <c r="G38" s="144"/>
    </row>
    <row r="39" spans="1:7" s="3" customFormat="1" x14ac:dyDescent="0.2">
      <c r="A39" s="199" t="s">
        <v>315</v>
      </c>
      <c r="B39" s="200"/>
      <c r="D39" s="199" t="s">
        <v>315</v>
      </c>
      <c r="E39" s="162"/>
      <c r="F39" s="162"/>
      <c r="G39" s="163"/>
    </row>
    <row r="41" spans="1:7" s="3" customFormat="1" x14ac:dyDescent="0.2">
      <c r="A41" s="195" t="s">
        <v>237</v>
      </c>
      <c r="B41" s="196"/>
      <c r="D41" s="195" t="s">
        <v>243</v>
      </c>
      <c r="E41" s="151"/>
      <c r="F41" s="151"/>
      <c r="G41" s="152"/>
    </row>
    <row r="42" spans="1:7" s="3" customFormat="1" x14ac:dyDescent="0.2">
      <c r="A42" s="197"/>
      <c r="B42" s="144"/>
      <c r="D42" s="197"/>
      <c r="E42" s="143"/>
      <c r="F42" s="143"/>
      <c r="G42" s="144"/>
    </row>
    <row r="43" spans="1:7" x14ac:dyDescent="0.2">
      <c r="A43" s="198"/>
      <c r="B43" s="144"/>
      <c r="D43" s="198"/>
      <c r="E43" s="143"/>
      <c r="F43" s="143"/>
      <c r="G43" s="144"/>
    </row>
    <row r="44" spans="1:7" x14ac:dyDescent="0.2">
      <c r="A44" s="198"/>
      <c r="B44" s="144"/>
      <c r="D44" s="198"/>
      <c r="E44" s="143"/>
      <c r="F44" s="143"/>
      <c r="G44" s="144"/>
    </row>
    <row r="45" spans="1:7" x14ac:dyDescent="0.2">
      <c r="A45" s="198"/>
      <c r="B45" s="144"/>
      <c r="D45" s="198"/>
      <c r="E45" s="143"/>
      <c r="F45" s="143"/>
      <c r="G45" s="144"/>
    </row>
    <row r="46" spans="1:7" x14ac:dyDescent="0.2">
      <c r="A46" s="198"/>
      <c r="B46" s="144"/>
      <c r="D46" s="198"/>
      <c r="E46" s="143"/>
      <c r="F46" s="143"/>
      <c r="G46" s="144"/>
    </row>
    <row r="47" spans="1:7" x14ac:dyDescent="0.2">
      <c r="A47" s="198"/>
      <c r="B47" s="144"/>
      <c r="D47" s="198"/>
      <c r="E47" s="143"/>
      <c r="F47" s="143"/>
      <c r="G47" s="144"/>
    </row>
    <row r="48" spans="1:7" x14ac:dyDescent="0.2">
      <c r="A48" s="198"/>
      <c r="B48" s="144"/>
      <c r="D48" s="198"/>
      <c r="E48" s="143"/>
      <c r="F48" s="143"/>
      <c r="G48" s="144"/>
    </row>
    <row r="49" spans="1:7" x14ac:dyDescent="0.2">
      <c r="A49" s="198"/>
      <c r="B49" s="144"/>
      <c r="D49" s="198"/>
      <c r="E49" s="143"/>
      <c r="F49" s="143"/>
      <c r="G49" s="144"/>
    </row>
    <row r="50" spans="1:7" x14ac:dyDescent="0.2">
      <c r="A50" s="198"/>
      <c r="B50" s="144"/>
      <c r="D50" s="198"/>
      <c r="E50" s="143"/>
      <c r="F50" s="143"/>
      <c r="G50" s="144"/>
    </row>
    <row r="51" spans="1:7" s="3" customFormat="1" x14ac:dyDescent="0.2">
      <c r="A51" s="199" t="s">
        <v>315</v>
      </c>
      <c r="B51" s="200"/>
      <c r="D51" s="199" t="s">
        <v>315</v>
      </c>
      <c r="E51" s="162"/>
      <c r="F51" s="162"/>
      <c r="G51" s="163"/>
    </row>
  </sheetData>
  <mergeCells count="60">
    <mergeCell ref="A51:B51"/>
    <mergeCell ref="D41:G41"/>
    <mergeCell ref="D42:G50"/>
    <mergeCell ref="D51:G51"/>
    <mergeCell ref="A39:B39"/>
    <mergeCell ref="D30:G38"/>
    <mergeCell ref="D39:G39"/>
    <mergeCell ref="A41:B41"/>
    <mergeCell ref="A42:B50"/>
    <mergeCell ref="A30:B38"/>
    <mergeCell ref="A26:C26"/>
    <mergeCell ref="E26:F26"/>
    <mergeCell ref="A27:D27"/>
    <mergeCell ref="E27:F27"/>
    <mergeCell ref="A29:B29"/>
    <mergeCell ref="D29:G29"/>
    <mergeCell ref="A23:C23"/>
    <mergeCell ref="E23:F23"/>
    <mergeCell ref="A24:C24"/>
    <mergeCell ref="E24:F24"/>
    <mergeCell ref="A25:C25"/>
    <mergeCell ref="E25:F25"/>
    <mergeCell ref="A22:G22"/>
    <mergeCell ref="A16:D16"/>
    <mergeCell ref="E16:F16"/>
    <mergeCell ref="A17:D17"/>
    <mergeCell ref="E17:F17"/>
    <mergeCell ref="A18:D18"/>
    <mergeCell ref="E18:F18"/>
    <mergeCell ref="A19:D19"/>
    <mergeCell ref="E19:F19"/>
    <mergeCell ref="A20:G20"/>
    <mergeCell ref="A21:D21"/>
    <mergeCell ref="E21:F21"/>
    <mergeCell ref="A15:D15"/>
    <mergeCell ref="E15:F15"/>
    <mergeCell ref="A9:D9"/>
    <mergeCell ref="F9:G9"/>
    <mergeCell ref="A10:D10"/>
    <mergeCell ref="F10:G10"/>
    <mergeCell ref="A11:D11"/>
    <mergeCell ref="F11:G11"/>
    <mergeCell ref="A12:D12"/>
    <mergeCell ref="F12:G12"/>
    <mergeCell ref="A13:D13"/>
    <mergeCell ref="F13:G13"/>
    <mergeCell ref="A14:G14"/>
    <mergeCell ref="A8:D8"/>
    <mergeCell ref="F8:G8"/>
    <mergeCell ref="A1:G1"/>
    <mergeCell ref="B2:D2"/>
    <mergeCell ref="E2:G2"/>
    <mergeCell ref="B3:D3"/>
    <mergeCell ref="E3:G3"/>
    <mergeCell ref="A4:G4"/>
    <mergeCell ref="A5:G5"/>
    <mergeCell ref="A6:D6"/>
    <mergeCell ref="F6:G6"/>
    <mergeCell ref="A7:D7"/>
    <mergeCell ref="F7:G7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B4" sqref="B4:E4"/>
    </sheetView>
  </sheetViews>
  <sheetFormatPr defaultRowHeight="12.75" x14ac:dyDescent="0.2"/>
  <cols>
    <col min="1" max="1" width="17" customWidth="1"/>
    <col min="2" max="2" width="33.7109375" customWidth="1"/>
    <col min="3" max="3" width="8" customWidth="1"/>
    <col min="4" max="4" width="13.28515625" customWidth="1"/>
    <col min="5" max="5" width="13.42578125" customWidth="1"/>
  </cols>
  <sheetData>
    <row r="1" spans="1:5" s="3" customFormat="1" ht="28.5" customHeight="1" thickBot="1" x14ac:dyDescent="0.25">
      <c r="A1" s="155" t="s">
        <v>290</v>
      </c>
      <c r="B1" s="156"/>
      <c r="C1" s="156"/>
      <c r="D1" s="156"/>
      <c r="E1" s="156"/>
    </row>
    <row r="2" spans="1:5" s="3" customFormat="1" ht="12.95" customHeight="1" x14ac:dyDescent="0.2">
      <c r="A2" s="117" t="s">
        <v>291</v>
      </c>
      <c r="B2" s="157" t="s">
        <v>292</v>
      </c>
      <c r="C2" s="158"/>
      <c r="D2" s="159"/>
      <c r="E2" s="118" t="s">
        <v>293</v>
      </c>
    </row>
    <row r="3" spans="1:5" s="3" customFormat="1" ht="12.95" customHeight="1" x14ac:dyDescent="0.2">
      <c r="A3" s="119" t="s">
        <v>231</v>
      </c>
      <c r="B3" s="204" t="s">
        <v>337</v>
      </c>
      <c r="C3" s="143"/>
      <c r="D3" s="144"/>
      <c r="E3" s="120" t="s">
        <v>338</v>
      </c>
    </row>
    <row r="4" spans="1:5" s="3" customFormat="1" ht="12.95" customHeight="1" x14ac:dyDescent="0.2">
      <c r="A4" s="121" t="s">
        <v>294</v>
      </c>
      <c r="B4" s="201" t="s">
        <v>333</v>
      </c>
      <c r="C4" s="151"/>
      <c r="D4" s="151"/>
      <c r="E4" s="154"/>
    </row>
    <row r="5" spans="1:5" s="3" customFormat="1" ht="12.95" customHeight="1" x14ac:dyDescent="0.2">
      <c r="A5" s="121" t="s">
        <v>236</v>
      </c>
      <c r="B5" s="201" t="s">
        <v>231</v>
      </c>
      <c r="C5" s="151"/>
      <c r="D5" s="151"/>
      <c r="E5" s="154"/>
    </row>
    <row r="6" spans="1:5" s="3" customFormat="1" ht="12.95" customHeight="1" x14ac:dyDescent="0.2">
      <c r="A6" s="121" t="s">
        <v>237</v>
      </c>
      <c r="B6" s="201" t="s">
        <v>231</v>
      </c>
      <c r="C6" s="151"/>
      <c r="D6" s="151"/>
      <c r="E6" s="154"/>
    </row>
    <row r="7" spans="1:5" s="3" customFormat="1" ht="12.95" customHeight="1" x14ac:dyDescent="0.2">
      <c r="A7" s="121" t="s">
        <v>239</v>
      </c>
      <c r="B7" s="201" t="s">
        <v>231</v>
      </c>
      <c r="C7" s="151"/>
      <c r="D7" s="151"/>
      <c r="E7" s="154"/>
    </row>
    <row r="8" spans="1:5" s="3" customFormat="1" ht="12.95" customHeight="1" thickBot="1" x14ac:dyDescent="0.25">
      <c r="A8" s="121" t="s">
        <v>243</v>
      </c>
      <c r="B8" s="201" t="s">
        <v>231</v>
      </c>
      <c r="C8" s="151"/>
      <c r="D8" s="151"/>
      <c r="E8" s="154"/>
    </row>
    <row r="9" spans="1:5" s="3" customFormat="1" ht="28.5" customHeight="1" thickBot="1" x14ac:dyDescent="0.25">
      <c r="A9" s="202" t="s">
        <v>295</v>
      </c>
      <c r="B9" s="158"/>
      <c r="C9" s="158"/>
      <c r="D9" s="158"/>
      <c r="E9" s="160"/>
    </row>
    <row r="10" spans="1:5" s="3" customFormat="1" ht="28.5" customHeight="1" x14ac:dyDescent="0.2">
      <c r="A10" s="123" t="s">
        <v>296</v>
      </c>
      <c r="B10" s="124" t="s">
        <v>297</v>
      </c>
      <c r="C10" s="125" t="s">
        <v>298</v>
      </c>
      <c r="D10" s="126" t="s">
        <v>299</v>
      </c>
      <c r="E10" s="127" t="s">
        <v>300</v>
      </c>
    </row>
    <row r="11" spans="1:5" s="3" customFormat="1" ht="13.5" thickBot="1" x14ac:dyDescent="0.25">
      <c r="A11" s="128" t="s">
        <v>230</v>
      </c>
      <c r="B11" s="129"/>
      <c r="C11" s="130"/>
      <c r="D11" s="131">
        <f>'KRYCÍ LIST'!E28</f>
        <v>0</v>
      </c>
      <c r="E11" s="132">
        <f>'KRYCÍ LIST'!H39</f>
        <v>0</v>
      </c>
    </row>
    <row r="12" spans="1:5" s="3" customFormat="1" ht="19.5" customHeight="1" thickBot="1" x14ac:dyDescent="0.25">
      <c r="A12" s="193" t="s">
        <v>301</v>
      </c>
      <c r="B12" s="179"/>
      <c r="C12" s="203"/>
      <c r="D12" s="133">
        <f>SUM(D11:D11)</f>
        <v>0</v>
      </c>
      <c r="E12" s="134">
        <f>SUM(E11:E11)</f>
        <v>0</v>
      </c>
    </row>
  </sheetData>
  <mergeCells count="10">
    <mergeCell ref="B7:E7"/>
    <mergeCell ref="B8:E8"/>
    <mergeCell ref="A9:E9"/>
    <mergeCell ref="A12:C12"/>
    <mergeCell ref="A1:E1"/>
    <mergeCell ref="B2:D2"/>
    <mergeCell ref="B3:D3"/>
    <mergeCell ref="B4:E4"/>
    <mergeCell ref="B5:E5"/>
    <mergeCell ref="B6:E6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workbookViewId="0">
      <selection activeCell="E26" sqref="E26:F26"/>
    </sheetView>
  </sheetViews>
  <sheetFormatPr defaultRowHeight="12.75" x14ac:dyDescent="0.2"/>
  <cols>
    <col min="1" max="1" width="2" customWidth="1"/>
    <col min="2" max="2" width="4.42578125" customWidth="1"/>
    <col min="3" max="3" width="4.28515625" customWidth="1"/>
    <col min="4" max="4" width="6.5703125" customWidth="1"/>
    <col min="5" max="5" width="6.42578125" customWidth="1"/>
    <col min="6" max="6" width="9.5703125" customWidth="1"/>
    <col min="7" max="7" width="12.28515625" customWidth="1"/>
    <col min="8" max="8" width="6.42578125" customWidth="1"/>
    <col min="9" max="9" width="2.42578125" customWidth="1"/>
    <col min="10" max="10" width="4.85546875" customWidth="1"/>
    <col min="11" max="11" width="11.85546875" customWidth="1"/>
    <col min="12" max="12" width="2.28515625" customWidth="1"/>
    <col min="13" max="13" width="13.5703125" customWidth="1"/>
  </cols>
  <sheetData>
    <row r="1" spans="1:13" ht="18.600000000000001" customHeight="1" x14ac:dyDescent="0.25">
      <c r="A1" s="210" t="s">
        <v>225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</row>
    <row r="2" spans="1:13" ht="9.9499999999999993" customHeight="1" thickBot="1" x14ac:dyDescent="0.25">
      <c r="A2" s="156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</row>
    <row r="3" spans="1:13" ht="12.95" customHeight="1" x14ac:dyDescent="0.2">
      <c r="A3" s="211" t="s">
        <v>226</v>
      </c>
      <c r="B3" s="158"/>
      <c r="C3" s="158"/>
      <c r="D3" s="159"/>
      <c r="E3" s="212" t="s">
        <v>227</v>
      </c>
      <c r="F3" s="158"/>
      <c r="G3" s="158"/>
      <c r="H3" s="158"/>
      <c r="I3" s="158"/>
      <c r="J3" s="159"/>
      <c r="K3" s="212" t="s">
        <v>228</v>
      </c>
      <c r="L3" s="159"/>
      <c r="M3" s="96" t="s">
        <v>229</v>
      </c>
    </row>
    <row r="4" spans="1:13" ht="12.95" customHeight="1" x14ac:dyDescent="0.2">
      <c r="A4" s="207" t="s">
        <v>230</v>
      </c>
      <c r="B4" s="162"/>
      <c r="C4" s="162"/>
      <c r="D4" s="163"/>
      <c r="E4" s="208" t="s">
        <v>334</v>
      </c>
      <c r="F4" s="162"/>
      <c r="G4" s="162"/>
      <c r="H4" s="162"/>
      <c r="I4" s="162"/>
      <c r="J4" s="163"/>
      <c r="K4" s="209" t="s">
        <v>231</v>
      </c>
      <c r="L4" s="163"/>
      <c r="M4" s="97" t="s">
        <v>335</v>
      </c>
    </row>
    <row r="5" spans="1:13" ht="12.95" customHeight="1" x14ac:dyDescent="0.2">
      <c r="A5" s="205" t="s">
        <v>232</v>
      </c>
      <c r="B5" s="151"/>
      <c r="C5" s="151"/>
      <c r="D5" s="152"/>
      <c r="E5" s="206" t="s">
        <v>233</v>
      </c>
      <c r="F5" s="151"/>
      <c r="G5" s="151"/>
      <c r="H5" s="151"/>
      <c r="I5" s="151"/>
      <c r="J5" s="152"/>
      <c r="K5" s="206" t="s">
        <v>234</v>
      </c>
      <c r="L5" s="152"/>
      <c r="M5" s="98" t="s">
        <v>235</v>
      </c>
    </row>
    <row r="6" spans="1:13" ht="12.95" customHeight="1" x14ac:dyDescent="0.2">
      <c r="A6" s="207" t="s">
        <v>231</v>
      </c>
      <c r="B6" s="162"/>
      <c r="C6" s="162"/>
      <c r="D6" s="163"/>
      <c r="E6" s="208" t="s">
        <v>333</v>
      </c>
      <c r="F6" s="162"/>
      <c r="G6" s="162"/>
      <c r="H6" s="162"/>
      <c r="I6" s="162"/>
      <c r="J6" s="163"/>
      <c r="K6" s="209" t="s">
        <v>231</v>
      </c>
      <c r="L6" s="163"/>
      <c r="M6" s="97" t="s">
        <v>231</v>
      </c>
    </row>
    <row r="7" spans="1:13" s="3" customFormat="1" ht="12.95" customHeight="1" x14ac:dyDescent="0.2">
      <c r="A7" s="220" t="s">
        <v>236</v>
      </c>
      <c r="B7" s="215"/>
      <c r="C7" s="215"/>
      <c r="D7" s="217" t="s">
        <v>231</v>
      </c>
      <c r="E7" s="215"/>
      <c r="F7" s="215"/>
      <c r="G7" s="221"/>
      <c r="H7" s="214" t="s">
        <v>240</v>
      </c>
      <c r="I7" s="215"/>
      <c r="J7" s="215"/>
      <c r="K7" s="215"/>
      <c r="L7" s="215"/>
      <c r="M7" s="99"/>
    </row>
    <row r="8" spans="1:13" s="3" customFormat="1" ht="12.95" customHeight="1" x14ac:dyDescent="0.2">
      <c r="A8" s="220" t="s">
        <v>237</v>
      </c>
      <c r="B8" s="215"/>
      <c r="C8" s="215"/>
      <c r="D8" s="217" t="s">
        <v>336</v>
      </c>
      <c r="E8" s="215"/>
      <c r="F8" s="215"/>
      <c r="G8" s="221"/>
      <c r="H8" s="214" t="s">
        <v>241</v>
      </c>
      <c r="I8" s="215"/>
      <c r="J8" s="215"/>
      <c r="K8" s="215"/>
      <c r="L8" s="215"/>
      <c r="M8" s="100" t="str">
        <f>IF(M7=0,"",E28/M7)</f>
        <v/>
      </c>
    </row>
    <row r="9" spans="1:13" ht="12.95" customHeight="1" x14ac:dyDescent="0.2">
      <c r="A9" s="220" t="s">
        <v>238</v>
      </c>
      <c r="B9" s="182"/>
      <c r="C9" s="182"/>
      <c r="D9" s="217" t="s">
        <v>231</v>
      </c>
      <c r="E9" s="182"/>
      <c r="F9" s="182"/>
      <c r="G9" s="185"/>
      <c r="H9" s="214" t="s">
        <v>242</v>
      </c>
      <c r="I9" s="182"/>
      <c r="J9" s="182"/>
      <c r="K9" s="217" t="s">
        <v>231</v>
      </c>
      <c r="L9" s="182"/>
      <c r="M9" s="183"/>
    </row>
    <row r="10" spans="1:13" s="3" customFormat="1" ht="12.95" customHeight="1" x14ac:dyDescent="0.2">
      <c r="A10" s="205" t="s">
        <v>239</v>
      </c>
      <c r="B10" s="216"/>
      <c r="C10" s="216"/>
      <c r="D10" s="218" t="s">
        <v>231</v>
      </c>
      <c r="E10" s="216"/>
      <c r="F10" s="216"/>
      <c r="G10" s="196"/>
      <c r="H10" s="206" t="s">
        <v>243</v>
      </c>
      <c r="I10" s="216"/>
      <c r="J10" s="218" t="s">
        <v>231</v>
      </c>
      <c r="K10" s="151"/>
      <c r="L10" s="151"/>
      <c r="M10" s="154"/>
    </row>
    <row r="11" spans="1:13" ht="12.95" customHeight="1" thickBot="1" x14ac:dyDescent="0.25">
      <c r="A11" s="213" t="s">
        <v>231</v>
      </c>
      <c r="B11" s="156"/>
      <c r="C11" s="156"/>
      <c r="D11" s="156"/>
      <c r="E11" s="156"/>
      <c r="F11" s="156"/>
      <c r="G11" s="175"/>
      <c r="H11" s="219" t="s">
        <v>231</v>
      </c>
      <c r="I11" s="156"/>
      <c r="J11" s="156"/>
      <c r="K11" s="156"/>
      <c r="L11" s="156"/>
      <c r="M11" s="177"/>
    </row>
    <row r="12" spans="1:13" ht="28.5" customHeight="1" thickBot="1" x14ac:dyDescent="0.25">
      <c r="A12" s="178" t="s">
        <v>244</v>
      </c>
      <c r="B12" s="179"/>
      <c r="C12" s="179"/>
      <c r="D12" s="179"/>
      <c r="E12" s="179"/>
      <c r="F12" s="179"/>
      <c r="G12" s="179"/>
      <c r="H12" s="179"/>
      <c r="I12" s="179"/>
      <c r="J12" s="179"/>
      <c r="K12" s="179"/>
      <c r="L12" s="179"/>
      <c r="M12" s="180"/>
    </row>
    <row r="13" spans="1:13" ht="12.95" customHeight="1" x14ac:dyDescent="0.2">
      <c r="A13" s="223" t="s">
        <v>245</v>
      </c>
      <c r="B13" s="171"/>
      <c r="C13" s="171"/>
      <c r="D13" s="171"/>
      <c r="E13" s="171"/>
      <c r="F13" s="171"/>
      <c r="G13" s="223" t="s">
        <v>246</v>
      </c>
      <c r="H13" s="171"/>
      <c r="I13" s="171"/>
      <c r="J13" s="171"/>
      <c r="K13" s="171"/>
      <c r="L13" s="171"/>
      <c r="M13" s="224"/>
    </row>
    <row r="14" spans="1:13" s="3" customFormat="1" ht="12.95" customHeight="1" x14ac:dyDescent="0.2">
      <c r="A14" s="225"/>
      <c r="B14" s="214" t="s">
        <v>247</v>
      </c>
      <c r="C14" s="215"/>
      <c r="D14" s="221"/>
      <c r="E14" s="186">
        <f>REKAPITULACE!C28</f>
        <v>0</v>
      </c>
      <c r="F14" s="215"/>
      <c r="G14" s="184" t="s">
        <v>262</v>
      </c>
      <c r="H14" s="227"/>
      <c r="I14" s="227"/>
      <c r="J14" s="228"/>
      <c r="K14" s="103"/>
      <c r="L14" s="104" t="s">
        <v>263</v>
      </c>
      <c r="M14" s="108">
        <f>E24*K14/100</f>
        <v>0</v>
      </c>
    </row>
    <row r="15" spans="1:13" s="3" customFormat="1" ht="12.95" customHeight="1" x14ac:dyDescent="0.2">
      <c r="A15" s="226"/>
      <c r="B15" s="214" t="s">
        <v>248</v>
      </c>
      <c r="C15" s="215"/>
      <c r="D15" s="221"/>
      <c r="E15" s="186">
        <f>REKAPITULACE!D28</f>
        <v>0</v>
      </c>
      <c r="F15" s="215"/>
      <c r="G15" s="184" t="s">
        <v>264</v>
      </c>
      <c r="H15" s="227"/>
      <c r="I15" s="227"/>
      <c r="J15" s="228"/>
      <c r="K15" s="103"/>
      <c r="L15" s="104" t="s">
        <v>263</v>
      </c>
      <c r="M15" s="108">
        <f>E24*K15/100</f>
        <v>0</v>
      </c>
    </row>
    <row r="16" spans="1:13" s="3" customFormat="1" ht="12.95" customHeight="1" x14ac:dyDescent="0.2">
      <c r="A16" s="107" t="s">
        <v>249</v>
      </c>
      <c r="B16" s="222" t="s">
        <v>250</v>
      </c>
      <c r="C16" s="215"/>
      <c r="D16" s="221"/>
      <c r="E16" s="186">
        <f>REKAPITULACE!E15</f>
        <v>0</v>
      </c>
      <c r="F16" s="215"/>
      <c r="G16" s="184" t="s">
        <v>265</v>
      </c>
      <c r="H16" s="227"/>
      <c r="I16" s="227"/>
      <c r="J16" s="228"/>
      <c r="K16" s="103"/>
      <c r="L16" s="104" t="s">
        <v>263</v>
      </c>
      <c r="M16" s="108">
        <f>E24*K16/100</f>
        <v>0</v>
      </c>
    </row>
    <row r="17" spans="1:13" s="3" customFormat="1" ht="12.95" customHeight="1" x14ac:dyDescent="0.2">
      <c r="A17" s="107" t="s">
        <v>251</v>
      </c>
      <c r="B17" s="222" t="s">
        <v>252</v>
      </c>
      <c r="C17" s="215"/>
      <c r="D17" s="221"/>
      <c r="E17" s="186">
        <f>REKAPITULACE!E21</f>
        <v>0</v>
      </c>
      <c r="F17" s="215"/>
      <c r="G17" s="184" t="s">
        <v>266</v>
      </c>
      <c r="H17" s="227"/>
      <c r="I17" s="227"/>
      <c r="J17" s="228"/>
      <c r="K17" s="103"/>
      <c r="L17" s="104" t="s">
        <v>263</v>
      </c>
      <c r="M17" s="108">
        <f>E24*K17/100</f>
        <v>0</v>
      </c>
    </row>
    <row r="18" spans="1:13" s="3" customFormat="1" ht="12.95" customHeight="1" x14ac:dyDescent="0.2">
      <c r="A18" s="107" t="s">
        <v>253</v>
      </c>
      <c r="B18" s="222" t="s">
        <v>254</v>
      </c>
      <c r="C18" s="215"/>
      <c r="D18" s="221"/>
      <c r="E18" s="186">
        <v>0</v>
      </c>
      <c r="F18" s="215"/>
      <c r="G18" s="184" t="s">
        <v>267</v>
      </c>
      <c r="H18" s="227"/>
      <c r="I18" s="227"/>
      <c r="J18" s="228"/>
      <c r="K18" s="103">
        <v>2</v>
      </c>
      <c r="L18" s="104" t="s">
        <v>263</v>
      </c>
      <c r="M18" s="108">
        <f>E24*K18/100</f>
        <v>0</v>
      </c>
    </row>
    <row r="19" spans="1:13" s="3" customFormat="1" ht="12.95" customHeight="1" x14ac:dyDescent="0.2">
      <c r="A19" s="107" t="s">
        <v>255</v>
      </c>
      <c r="B19" s="222" t="s">
        <v>256</v>
      </c>
      <c r="C19" s="215"/>
      <c r="D19" s="221"/>
      <c r="E19" s="186">
        <f>REKAPITULACE!E26</f>
        <v>0</v>
      </c>
      <c r="F19" s="215"/>
      <c r="G19" s="184" t="s">
        <v>268</v>
      </c>
      <c r="H19" s="227"/>
      <c r="I19" s="227"/>
      <c r="J19" s="228"/>
      <c r="K19" s="103">
        <v>1.6</v>
      </c>
      <c r="L19" s="104" t="s">
        <v>263</v>
      </c>
      <c r="M19" s="108">
        <f>E24*K19/100</f>
        <v>0</v>
      </c>
    </row>
    <row r="20" spans="1:13" s="3" customFormat="1" ht="12.95" customHeight="1" x14ac:dyDescent="0.2">
      <c r="A20" s="184" t="s">
        <v>257</v>
      </c>
      <c r="B20" s="229"/>
      <c r="C20" s="229"/>
      <c r="D20" s="230"/>
      <c r="E20" s="186">
        <f>SUM(E16:E19)</f>
        <v>0</v>
      </c>
      <c r="F20" s="215"/>
      <c r="G20" s="184" t="s">
        <v>269</v>
      </c>
      <c r="H20" s="227"/>
      <c r="I20" s="227"/>
      <c r="J20" s="228"/>
      <c r="K20" s="103">
        <v>1.4</v>
      </c>
      <c r="L20" s="104" t="s">
        <v>263</v>
      </c>
      <c r="M20" s="108">
        <f>E24*K20/100</f>
        <v>0</v>
      </c>
    </row>
    <row r="21" spans="1:13" s="3" customFormat="1" ht="12.95" customHeight="1" x14ac:dyDescent="0.2">
      <c r="A21" s="184" t="s">
        <v>258</v>
      </c>
      <c r="B21" s="229"/>
      <c r="C21" s="229"/>
      <c r="D21" s="230"/>
      <c r="E21" s="186">
        <v>0</v>
      </c>
      <c r="F21" s="215"/>
      <c r="G21" s="184" t="s">
        <v>270</v>
      </c>
      <c r="H21" s="227"/>
      <c r="I21" s="227"/>
      <c r="J21" s="228"/>
      <c r="K21" s="103"/>
      <c r="L21" s="104" t="s">
        <v>263</v>
      </c>
      <c r="M21" s="108">
        <f>E24*K21/100</f>
        <v>0</v>
      </c>
    </row>
    <row r="22" spans="1:13" s="3" customFormat="1" ht="12.95" customHeight="1" x14ac:dyDescent="0.2">
      <c r="A22" s="184" t="s">
        <v>259</v>
      </c>
      <c r="B22" s="229"/>
      <c r="C22" s="229"/>
      <c r="D22" s="230"/>
      <c r="E22" s="186">
        <v>0</v>
      </c>
      <c r="F22" s="215"/>
      <c r="G22" s="184" t="s">
        <v>271</v>
      </c>
      <c r="H22" s="227"/>
      <c r="I22" s="227"/>
      <c r="J22" s="228"/>
      <c r="K22" s="103"/>
      <c r="L22" s="104" t="s">
        <v>263</v>
      </c>
      <c r="M22" s="108">
        <f>E24*K22/100</f>
        <v>0</v>
      </c>
    </row>
    <row r="23" spans="1:13" s="3" customFormat="1" ht="12.95" customHeight="1" thickBot="1" x14ac:dyDescent="0.25">
      <c r="A23" s="184" t="s">
        <v>260</v>
      </c>
      <c r="B23" s="229"/>
      <c r="C23" s="229"/>
      <c r="D23" s="230"/>
      <c r="E23" s="186">
        <v>0</v>
      </c>
      <c r="F23" s="215"/>
      <c r="G23" s="150"/>
      <c r="H23" s="231"/>
      <c r="I23" s="231"/>
      <c r="J23" s="232"/>
      <c r="K23" s="105"/>
      <c r="L23" s="106" t="s">
        <v>263</v>
      </c>
      <c r="M23" s="109">
        <f>E24*K23/100</f>
        <v>0</v>
      </c>
    </row>
    <row r="24" spans="1:13" s="3" customFormat="1" ht="12.95" customHeight="1" x14ac:dyDescent="0.2">
      <c r="A24" s="184" t="s">
        <v>261</v>
      </c>
      <c r="B24" s="229"/>
      <c r="C24" s="229"/>
      <c r="D24" s="229"/>
      <c r="E24" s="186">
        <f>SUM(E20:E23)</f>
        <v>0</v>
      </c>
      <c r="F24" s="215"/>
      <c r="G24" s="223" t="s">
        <v>272</v>
      </c>
      <c r="H24" s="171"/>
      <c r="I24" s="171"/>
      <c r="J24" s="171"/>
      <c r="K24" s="171"/>
      <c r="L24" s="171"/>
      <c r="M24" s="233"/>
    </row>
    <row r="25" spans="1:13" s="3" customFormat="1" ht="12.95" customHeight="1" x14ac:dyDescent="0.2">
      <c r="A25" s="184" t="s">
        <v>274</v>
      </c>
      <c r="B25" s="227"/>
      <c r="C25" s="227"/>
      <c r="D25" s="228"/>
      <c r="E25" s="186">
        <f>SUM(M14:M23)</f>
        <v>0</v>
      </c>
      <c r="F25" s="182"/>
      <c r="G25" s="184"/>
      <c r="H25" s="229"/>
      <c r="I25" s="229"/>
      <c r="J25" s="230"/>
      <c r="K25" s="103"/>
      <c r="L25" s="104" t="s">
        <v>263</v>
      </c>
      <c r="M25" s="108">
        <f>E24*K25/100</f>
        <v>0</v>
      </c>
    </row>
    <row r="26" spans="1:13" s="3" customFormat="1" ht="12.95" customHeight="1" thickBot="1" x14ac:dyDescent="0.25">
      <c r="A26" s="184" t="s">
        <v>275</v>
      </c>
      <c r="B26" s="227"/>
      <c r="C26" s="227"/>
      <c r="D26" s="228"/>
      <c r="E26" s="186">
        <f>SUM(M25:M26)</f>
        <v>0</v>
      </c>
      <c r="F26" s="182"/>
      <c r="G26" s="150"/>
      <c r="H26" s="153"/>
      <c r="I26" s="153"/>
      <c r="J26" s="234"/>
      <c r="K26" s="105"/>
      <c r="L26" s="106" t="s">
        <v>263</v>
      </c>
      <c r="M26" s="109">
        <f>E24*K26/100</f>
        <v>0</v>
      </c>
    </row>
    <row r="27" spans="1:13" s="3" customFormat="1" ht="12.95" customHeight="1" thickBot="1" x14ac:dyDescent="0.25">
      <c r="A27" s="150" t="s">
        <v>276</v>
      </c>
      <c r="B27" s="231"/>
      <c r="C27" s="231"/>
      <c r="D27" s="232"/>
      <c r="E27" s="244">
        <f>SUM(M28:M28)</f>
        <v>0</v>
      </c>
      <c r="F27" s="151"/>
      <c r="G27" s="223" t="s">
        <v>273</v>
      </c>
      <c r="H27" s="235"/>
      <c r="I27" s="235"/>
      <c r="J27" s="235"/>
      <c r="K27" s="235"/>
      <c r="L27" s="235"/>
      <c r="M27" s="236"/>
    </row>
    <row r="28" spans="1:13" s="3" customFormat="1" ht="12.95" customHeight="1" thickBot="1" x14ac:dyDescent="0.25">
      <c r="A28" s="245" t="s">
        <v>277</v>
      </c>
      <c r="B28" s="246"/>
      <c r="C28" s="246"/>
      <c r="D28" s="247"/>
      <c r="E28" s="248">
        <f>SUM(E24:E27)</f>
        <v>0</v>
      </c>
      <c r="F28" s="158"/>
      <c r="G28" s="150"/>
      <c r="H28" s="153"/>
      <c r="I28" s="153"/>
      <c r="J28" s="234"/>
      <c r="K28" s="105"/>
      <c r="L28" s="106" t="s">
        <v>263</v>
      </c>
      <c r="M28" s="109">
        <f>E24*K28/100</f>
        <v>0</v>
      </c>
    </row>
    <row r="29" spans="1:13" s="4" customFormat="1" ht="12.95" customHeight="1" x14ac:dyDescent="0.2">
      <c r="A29" s="237" t="s">
        <v>278</v>
      </c>
      <c r="B29" s="238"/>
      <c r="C29" s="238"/>
      <c r="D29" s="239"/>
      <c r="E29" s="240" t="s">
        <v>279</v>
      </c>
      <c r="F29" s="238"/>
      <c r="G29" s="239"/>
      <c r="H29" s="240" t="s">
        <v>280</v>
      </c>
      <c r="I29" s="238"/>
      <c r="J29" s="238"/>
      <c r="K29" s="238"/>
      <c r="L29" s="238"/>
      <c r="M29" s="241"/>
    </row>
    <row r="30" spans="1:13" s="3" customFormat="1" ht="12.95" customHeight="1" x14ac:dyDescent="0.2">
      <c r="A30" s="242" t="s">
        <v>231</v>
      </c>
      <c r="B30" s="151"/>
      <c r="C30" s="151"/>
      <c r="D30" s="152"/>
      <c r="E30" s="110" t="s">
        <v>281</v>
      </c>
      <c r="F30" s="153"/>
      <c r="G30" s="152"/>
      <c r="H30" s="110" t="s">
        <v>281</v>
      </c>
      <c r="I30" s="153"/>
      <c r="J30" s="151"/>
      <c r="K30" s="151"/>
      <c r="L30" s="151"/>
      <c r="M30" s="243"/>
    </row>
    <row r="31" spans="1:13" s="3" customFormat="1" ht="12.95" customHeight="1" x14ac:dyDescent="0.2">
      <c r="A31" s="253" t="s">
        <v>282</v>
      </c>
      <c r="B31" s="143"/>
      <c r="C31" s="254">
        <v>43557</v>
      </c>
      <c r="D31" s="144"/>
      <c r="E31" s="110" t="s">
        <v>282</v>
      </c>
      <c r="F31" s="255"/>
      <c r="G31" s="144"/>
      <c r="H31" s="110" t="s">
        <v>282</v>
      </c>
      <c r="I31" s="255"/>
      <c r="J31" s="143"/>
      <c r="K31" s="143"/>
      <c r="L31" s="143"/>
      <c r="M31" s="256"/>
    </row>
    <row r="32" spans="1:13" s="3" customFormat="1" ht="12.95" customHeight="1" x14ac:dyDescent="0.2">
      <c r="A32" s="253"/>
      <c r="B32" s="143"/>
      <c r="C32" s="143"/>
      <c r="D32" s="144"/>
      <c r="E32" s="260" t="s">
        <v>283</v>
      </c>
      <c r="F32" s="143"/>
      <c r="G32" s="144"/>
      <c r="H32" s="260" t="s">
        <v>283</v>
      </c>
      <c r="I32" s="143"/>
      <c r="J32" s="143"/>
      <c r="K32" s="143"/>
      <c r="L32" s="143"/>
      <c r="M32" s="256"/>
    </row>
    <row r="33" spans="1:13" x14ac:dyDescent="0.2">
      <c r="A33" s="257"/>
      <c r="B33" s="258"/>
      <c r="C33" s="258"/>
      <c r="D33" s="259"/>
      <c r="E33" s="261"/>
      <c r="F33" s="258"/>
      <c r="G33" s="259"/>
      <c r="H33" s="261"/>
      <c r="I33" s="258"/>
      <c r="J33" s="258"/>
      <c r="K33" s="258"/>
      <c r="L33" s="258"/>
      <c r="M33" s="262"/>
    </row>
    <row r="34" spans="1:13" s="3" customFormat="1" ht="56.25" customHeight="1" thickBot="1" x14ac:dyDescent="0.25">
      <c r="A34" s="257"/>
      <c r="B34" s="258"/>
      <c r="C34" s="258"/>
      <c r="D34" s="259"/>
      <c r="E34" s="261"/>
      <c r="F34" s="258"/>
      <c r="G34" s="259"/>
      <c r="H34" s="261"/>
      <c r="I34" s="258"/>
      <c r="J34" s="258"/>
      <c r="K34" s="258"/>
      <c r="L34" s="258"/>
      <c r="M34" s="262"/>
    </row>
    <row r="35" spans="1:13" s="3" customFormat="1" ht="12.95" customHeight="1" x14ac:dyDescent="0.2">
      <c r="A35" s="170" t="s">
        <v>284</v>
      </c>
      <c r="B35" s="249"/>
      <c r="C35" s="249"/>
      <c r="D35" s="250"/>
      <c r="E35" s="251">
        <v>21</v>
      </c>
      <c r="F35" s="171"/>
      <c r="G35" s="112" t="s">
        <v>285</v>
      </c>
      <c r="H35" s="173">
        <f>ROUND(E28-H37,0)</f>
        <v>0</v>
      </c>
      <c r="I35" s="171"/>
      <c r="J35" s="171"/>
      <c r="K35" s="171"/>
      <c r="L35" s="171"/>
      <c r="M35" s="113" t="s">
        <v>286</v>
      </c>
    </row>
    <row r="36" spans="1:13" s="3" customFormat="1" ht="12.95" customHeight="1" x14ac:dyDescent="0.2">
      <c r="A36" s="184" t="s">
        <v>287</v>
      </c>
      <c r="B36" s="227"/>
      <c r="C36" s="227"/>
      <c r="D36" s="228"/>
      <c r="E36" s="252">
        <v>21</v>
      </c>
      <c r="F36" s="182"/>
      <c r="G36" s="102" t="s">
        <v>285</v>
      </c>
      <c r="H36" s="186">
        <f>ROUND(H35*E36/100,0)</f>
        <v>0</v>
      </c>
      <c r="I36" s="182"/>
      <c r="J36" s="182"/>
      <c r="K36" s="182"/>
      <c r="L36" s="182"/>
      <c r="M36" s="114" t="s">
        <v>286</v>
      </c>
    </row>
    <row r="37" spans="1:13" s="3" customFormat="1" ht="12.95" customHeight="1" x14ac:dyDescent="0.2">
      <c r="A37" s="184" t="s">
        <v>284</v>
      </c>
      <c r="B37" s="227"/>
      <c r="C37" s="227"/>
      <c r="D37" s="228"/>
      <c r="E37" s="252">
        <v>15</v>
      </c>
      <c r="F37" s="182"/>
      <c r="G37" s="102" t="s">
        <v>285</v>
      </c>
      <c r="H37" s="186">
        <v>0</v>
      </c>
      <c r="I37" s="266"/>
      <c r="J37" s="266"/>
      <c r="K37" s="266"/>
      <c r="L37" s="266"/>
      <c r="M37" s="114" t="s">
        <v>286</v>
      </c>
    </row>
    <row r="38" spans="1:13" s="3" customFormat="1" ht="12.95" customHeight="1" x14ac:dyDescent="0.2">
      <c r="A38" s="184" t="s">
        <v>287</v>
      </c>
      <c r="B38" s="227"/>
      <c r="C38" s="227"/>
      <c r="D38" s="228"/>
      <c r="E38" s="252">
        <v>15</v>
      </c>
      <c r="F38" s="182"/>
      <c r="G38" s="102" t="s">
        <v>285</v>
      </c>
      <c r="H38" s="186">
        <f>ROUND(H37*E38/100,0)</f>
        <v>0</v>
      </c>
      <c r="I38" s="182"/>
      <c r="J38" s="182"/>
      <c r="K38" s="182"/>
      <c r="L38" s="182"/>
      <c r="M38" s="114" t="s">
        <v>286</v>
      </c>
    </row>
    <row r="39" spans="1:13" s="115" customFormat="1" ht="19.5" customHeight="1" thickBot="1" x14ac:dyDescent="0.3">
      <c r="A39" s="263" t="s">
        <v>288</v>
      </c>
      <c r="B39" s="264"/>
      <c r="C39" s="264"/>
      <c r="D39" s="264"/>
      <c r="E39" s="264"/>
      <c r="F39" s="264"/>
      <c r="G39" s="264"/>
      <c r="H39" s="265">
        <f>CEILING(SUM(H35:H38),1)</f>
        <v>0</v>
      </c>
      <c r="I39" s="191"/>
      <c r="J39" s="191"/>
      <c r="K39" s="191"/>
      <c r="L39" s="191"/>
      <c r="M39" s="116" t="s">
        <v>286</v>
      </c>
    </row>
    <row r="40" spans="1:13" s="3" customFormat="1" ht="12.95" customHeight="1" x14ac:dyDescent="0.2"/>
    <row r="41" spans="1:13" s="3" customFormat="1" ht="12.95" customHeight="1" x14ac:dyDescent="0.2">
      <c r="A41" s="255" t="s">
        <v>289</v>
      </c>
      <c r="B41" s="143"/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143"/>
    </row>
  </sheetData>
  <mergeCells count="110">
    <mergeCell ref="A39:G39"/>
    <mergeCell ref="H39:L39"/>
    <mergeCell ref="A41:M41"/>
    <mergeCell ref="A37:D37"/>
    <mergeCell ref="E37:F37"/>
    <mergeCell ref="H37:L37"/>
    <mergeCell ref="A38:D38"/>
    <mergeCell ref="E38:F38"/>
    <mergeCell ref="H38:L38"/>
    <mergeCell ref="A35:D35"/>
    <mergeCell ref="E35:F35"/>
    <mergeCell ref="H35:L35"/>
    <mergeCell ref="A36:D36"/>
    <mergeCell ref="E36:F36"/>
    <mergeCell ref="H36:L36"/>
    <mergeCell ref="A31:B31"/>
    <mergeCell ref="C31:D31"/>
    <mergeCell ref="F31:G31"/>
    <mergeCell ref="I31:M31"/>
    <mergeCell ref="A32:D32"/>
    <mergeCell ref="A33:D34"/>
    <mergeCell ref="E32:G32"/>
    <mergeCell ref="E33:G34"/>
    <mergeCell ref="H32:M32"/>
    <mergeCell ref="H33:M34"/>
    <mergeCell ref="A29:D29"/>
    <mergeCell ref="E29:G29"/>
    <mergeCell ref="H29:M29"/>
    <mergeCell ref="A30:D30"/>
    <mergeCell ref="F30:G30"/>
    <mergeCell ref="I30:M30"/>
    <mergeCell ref="G28:J28"/>
    <mergeCell ref="A25:D25"/>
    <mergeCell ref="E25:F25"/>
    <mergeCell ref="A26:D26"/>
    <mergeCell ref="E26:F26"/>
    <mergeCell ref="A27:D27"/>
    <mergeCell ref="E27:F27"/>
    <mergeCell ref="A28:D28"/>
    <mergeCell ref="E28:F28"/>
    <mergeCell ref="G22:J22"/>
    <mergeCell ref="G23:J23"/>
    <mergeCell ref="G24:M24"/>
    <mergeCell ref="G25:J25"/>
    <mergeCell ref="G26:J26"/>
    <mergeCell ref="G27:M27"/>
    <mergeCell ref="G16:J16"/>
    <mergeCell ref="G17:J17"/>
    <mergeCell ref="G18:J18"/>
    <mergeCell ref="G19:J19"/>
    <mergeCell ref="G20:J20"/>
    <mergeCell ref="G21:J21"/>
    <mergeCell ref="A22:D22"/>
    <mergeCell ref="E22:F22"/>
    <mergeCell ref="A23:D23"/>
    <mergeCell ref="E23:F23"/>
    <mergeCell ref="A24:D24"/>
    <mergeCell ref="E24:F24"/>
    <mergeCell ref="B19:D19"/>
    <mergeCell ref="E19:F19"/>
    <mergeCell ref="A20:D20"/>
    <mergeCell ref="E20:F20"/>
    <mergeCell ref="A21:D21"/>
    <mergeCell ref="E21:F21"/>
    <mergeCell ref="B16:D16"/>
    <mergeCell ref="E16:F16"/>
    <mergeCell ref="B17:D17"/>
    <mergeCell ref="E17:F17"/>
    <mergeCell ref="B18:D18"/>
    <mergeCell ref="E18:F18"/>
    <mergeCell ref="A12:M12"/>
    <mergeCell ref="A13:F13"/>
    <mergeCell ref="G13:M13"/>
    <mergeCell ref="A14:A15"/>
    <mergeCell ref="B14:D14"/>
    <mergeCell ref="E14:F14"/>
    <mergeCell ref="B15:D15"/>
    <mergeCell ref="E15:F15"/>
    <mergeCell ref="G14:J14"/>
    <mergeCell ref="G15:J15"/>
    <mergeCell ref="A11:G11"/>
    <mergeCell ref="H7:L7"/>
    <mergeCell ref="H8:L8"/>
    <mergeCell ref="H9:J9"/>
    <mergeCell ref="H10:I10"/>
    <mergeCell ref="K9:M9"/>
    <mergeCell ref="J10:M10"/>
    <mergeCell ref="H11:M11"/>
    <mergeCell ref="A7:C7"/>
    <mergeCell ref="A8:C8"/>
    <mergeCell ref="A9:C9"/>
    <mergeCell ref="A10:C10"/>
    <mergeCell ref="D7:G7"/>
    <mergeCell ref="D8:G8"/>
    <mergeCell ref="D9:G9"/>
    <mergeCell ref="D10:G10"/>
    <mergeCell ref="A5:D5"/>
    <mergeCell ref="E5:J5"/>
    <mergeCell ref="K5:L5"/>
    <mergeCell ref="A6:D6"/>
    <mergeCell ref="E6:J6"/>
    <mergeCell ref="K6:L6"/>
    <mergeCell ref="A1:M1"/>
    <mergeCell ref="A2:M2"/>
    <mergeCell ref="A3:D3"/>
    <mergeCell ref="E3:J3"/>
    <mergeCell ref="K3:L3"/>
    <mergeCell ref="A4:D4"/>
    <mergeCell ref="E4:J4"/>
    <mergeCell ref="K4:L4"/>
  </mergeCells>
  <printOptions horizontalCentered="1"/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activeCell="B31" sqref="B31"/>
    </sheetView>
  </sheetViews>
  <sheetFormatPr defaultRowHeight="12.75" x14ac:dyDescent="0.2"/>
  <cols>
    <col min="1" max="1" width="3.85546875" customWidth="1"/>
    <col min="2" max="2" width="45.140625" customWidth="1"/>
    <col min="3" max="5" width="10.5703125" customWidth="1"/>
  </cols>
  <sheetData>
    <row r="1" spans="1:5" s="2" customFormat="1" x14ac:dyDescent="0.2">
      <c r="A1" s="272" t="s">
        <v>331</v>
      </c>
      <c r="B1" s="143"/>
      <c r="C1" s="143"/>
      <c r="D1" s="272" t="s">
        <v>327</v>
      </c>
      <c r="E1" s="143"/>
    </row>
    <row r="2" spans="1:5" s="2" customFormat="1" x14ac:dyDescent="0.2">
      <c r="A2" s="272" t="s">
        <v>332</v>
      </c>
      <c r="B2" s="143"/>
      <c r="C2" s="143"/>
      <c r="D2" s="272" t="s">
        <v>328</v>
      </c>
      <c r="E2" s="143"/>
    </row>
    <row r="3" spans="1:5" s="1" customFormat="1" ht="9.75" x14ac:dyDescent="0.2"/>
    <row r="4" spans="1:5" s="4" customFormat="1" x14ac:dyDescent="0.2">
      <c r="A4" s="273" t="s">
        <v>205</v>
      </c>
      <c r="B4" s="143"/>
      <c r="C4" s="143"/>
      <c r="D4" s="143"/>
      <c r="E4" s="143"/>
    </row>
    <row r="5" spans="1:5" s="1" customFormat="1" ht="10.5" thickBot="1" x14ac:dyDescent="0.25"/>
    <row r="6" spans="1:5" s="1" customFormat="1" ht="9.75" customHeight="1" x14ac:dyDescent="0.2">
      <c r="A6" s="267" t="s">
        <v>206</v>
      </c>
      <c r="B6" s="269" t="s">
        <v>207</v>
      </c>
      <c r="C6" s="271" t="s">
        <v>208</v>
      </c>
      <c r="D6" s="171"/>
      <c r="E6" s="224"/>
    </row>
    <row r="7" spans="1:5" s="1" customFormat="1" ht="9.75" customHeight="1" thickBot="1" x14ac:dyDescent="0.25">
      <c r="A7" s="268"/>
      <c r="B7" s="270"/>
      <c r="C7" s="74" t="s">
        <v>14</v>
      </c>
      <c r="D7" s="75" t="s">
        <v>19</v>
      </c>
      <c r="E7" s="76" t="s">
        <v>209</v>
      </c>
    </row>
    <row r="8" spans="1:5" s="17" customFormat="1" ht="11.25" x14ac:dyDescent="0.2">
      <c r="A8" s="77"/>
      <c r="B8" s="80" t="s">
        <v>25</v>
      </c>
      <c r="C8" s="78"/>
      <c r="D8" s="78"/>
      <c r="E8" s="79"/>
    </row>
    <row r="9" spans="1:5" s="17" customFormat="1" ht="11.25" x14ac:dyDescent="0.2">
      <c r="A9" s="81">
        <v>3</v>
      </c>
      <c r="B9" s="31" t="s">
        <v>210</v>
      </c>
      <c r="C9" s="82">
        <f>ROZPOČET!G18</f>
        <v>0</v>
      </c>
      <c r="D9" s="82">
        <f>ROZPOČET!I18</f>
        <v>0</v>
      </c>
      <c r="E9" s="83">
        <f t="shared" ref="E9:E14" si="0">C9+D9</f>
        <v>0</v>
      </c>
    </row>
    <row r="10" spans="1:5" s="17" customFormat="1" ht="11.25" x14ac:dyDescent="0.2">
      <c r="A10" s="84">
        <v>62</v>
      </c>
      <c r="B10" s="85" t="s">
        <v>211</v>
      </c>
      <c r="C10" s="86">
        <f>ROZPOČET!G24</f>
        <v>0</v>
      </c>
      <c r="D10" s="86">
        <f>ROZPOČET!I24</f>
        <v>0</v>
      </c>
      <c r="E10" s="87">
        <f t="shared" si="0"/>
        <v>0</v>
      </c>
    </row>
    <row r="11" spans="1:5" s="17" customFormat="1" ht="11.25" x14ac:dyDescent="0.2">
      <c r="A11" s="84">
        <v>9</v>
      </c>
      <c r="B11" s="85" t="s">
        <v>212</v>
      </c>
      <c r="C11" s="86">
        <f>ROZPOČET!G28</f>
        <v>0</v>
      </c>
      <c r="D11" s="86">
        <f>ROZPOČET!I28</f>
        <v>0</v>
      </c>
      <c r="E11" s="87">
        <f t="shared" si="0"/>
        <v>0</v>
      </c>
    </row>
    <row r="12" spans="1:5" s="17" customFormat="1" ht="11.25" x14ac:dyDescent="0.2">
      <c r="A12" s="84">
        <v>94</v>
      </c>
      <c r="B12" s="85" t="s">
        <v>213</v>
      </c>
      <c r="C12" s="86">
        <f>ROZPOČET!G36</f>
        <v>0</v>
      </c>
      <c r="D12" s="86">
        <f>ROZPOČET!I36</f>
        <v>0</v>
      </c>
      <c r="E12" s="87">
        <f t="shared" si="0"/>
        <v>0</v>
      </c>
    </row>
    <row r="13" spans="1:5" s="17" customFormat="1" ht="11.25" x14ac:dyDescent="0.2">
      <c r="A13" s="84">
        <v>96</v>
      </c>
      <c r="B13" s="85" t="s">
        <v>214</v>
      </c>
      <c r="C13" s="86">
        <f>ROZPOČET!G49</f>
        <v>0</v>
      </c>
      <c r="D13" s="86">
        <f>ROZPOČET!I49</f>
        <v>0</v>
      </c>
      <c r="E13" s="87">
        <f t="shared" si="0"/>
        <v>0</v>
      </c>
    </row>
    <row r="14" spans="1:5" s="17" customFormat="1" ht="11.25" x14ac:dyDescent="0.2">
      <c r="A14" s="84">
        <v>99</v>
      </c>
      <c r="B14" s="85" t="s">
        <v>215</v>
      </c>
      <c r="C14" s="86">
        <f>ROZPOČET!G52</f>
        <v>0</v>
      </c>
      <c r="D14" s="86">
        <f>ROZPOČET!I52</f>
        <v>0</v>
      </c>
      <c r="E14" s="87">
        <f t="shared" si="0"/>
        <v>0</v>
      </c>
    </row>
    <row r="15" spans="1:5" s="17" customFormat="1" ht="12" thickBot="1" x14ac:dyDescent="0.25">
      <c r="A15" s="88"/>
      <c r="B15" s="89" t="s">
        <v>216</v>
      </c>
      <c r="C15" s="90">
        <f>SUM(C9:C14)</f>
        <v>0</v>
      </c>
      <c r="D15" s="90">
        <f>SUM(D9:D14)</f>
        <v>0</v>
      </c>
      <c r="E15" s="91">
        <f>SUM(E9:E14)</f>
        <v>0</v>
      </c>
    </row>
    <row r="16" spans="1:5" s="1" customFormat="1" ht="10.5" thickBot="1" x14ac:dyDescent="0.25"/>
    <row r="17" spans="1:5" s="17" customFormat="1" ht="11.25" x14ac:dyDescent="0.2">
      <c r="A17" s="77"/>
      <c r="B17" s="80" t="s">
        <v>96</v>
      </c>
      <c r="C17" s="78"/>
      <c r="D17" s="78"/>
      <c r="E17" s="79"/>
    </row>
    <row r="18" spans="1:5" s="17" customFormat="1" ht="11.25" x14ac:dyDescent="0.2">
      <c r="A18" s="81">
        <v>762</v>
      </c>
      <c r="B18" s="31" t="s">
        <v>217</v>
      </c>
      <c r="C18" s="82">
        <f>ROZPOČET!G68</f>
        <v>0</v>
      </c>
      <c r="D18" s="82">
        <f>ROZPOČET!I68</f>
        <v>0</v>
      </c>
      <c r="E18" s="83">
        <f>C18+D18</f>
        <v>0</v>
      </c>
    </row>
    <row r="19" spans="1:5" s="17" customFormat="1" ht="11.25" x14ac:dyDescent="0.2">
      <c r="A19" s="84">
        <v>764</v>
      </c>
      <c r="B19" s="85" t="s">
        <v>218</v>
      </c>
      <c r="C19" s="86">
        <f>ROZPOČET!G86</f>
        <v>0</v>
      </c>
      <c r="D19" s="86">
        <f>ROZPOČET!I86</f>
        <v>0</v>
      </c>
      <c r="E19" s="87">
        <f>C19+D19</f>
        <v>0</v>
      </c>
    </row>
    <row r="20" spans="1:5" s="17" customFormat="1" ht="11.25" x14ac:dyDescent="0.2">
      <c r="A20" s="84">
        <v>765</v>
      </c>
      <c r="B20" s="85" t="s">
        <v>219</v>
      </c>
      <c r="C20" s="86">
        <f>ROZPOČET!G98</f>
        <v>0</v>
      </c>
      <c r="D20" s="86">
        <f>ROZPOČET!I98</f>
        <v>0</v>
      </c>
      <c r="E20" s="87">
        <f>C20+D20</f>
        <v>0</v>
      </c>
    </row>
    <row r="21" spans="1:5" s="17" customFormat="1" ht="12" thickBot="1" x14ac:dyDescent="0.25">
      <c r="A21" s="88"/>
      <c r="B21" s="89" t="s">
        <v>220</v>
      </c>
      <c r="C21" s="90">
        <f>SUM(C18:C20)</f>
        <v>0</v>
      </c>
      <c r="D21" s="90">
        <f>SUM(D18:D20)</f>
        <v>0</v>
      </c>
      <c r="E21" s="91">
        <f>SUM(E18:E20)</f>
        <v>0</v>
      </c>
    </row>
    <row r="22" spans="1:5" s="1" customFormat="1" ht="10.5" thickBot="1" x14ac:dyDescent="0.25"/>
    <row r="23" spans="1:5" s="17" customFormat="1" ht="11.25" x14ac:dyDescent="0.2">
      <c r="A23" s="77"/>
      <c r="B23" s="80" t="s">
        <v>172</v>
      </c>
      <c r="C23" s="78"/>
      <c r="D23" s="78"/>
      <c r="E23" s="79"/>
    </row>
    <row r="24" spans="1:5" s="17" customFormat="1" ht="11.25" x14ac:dyDescent="0.2">
      <c r="A24" s="81" t="s">
        <v>194</v>
      </c>
      <c r="B24" s="31" t="s">
        <v>221</v>
      </c>
      <c r="C24" s="82">
        <f>ROZPOČET!G115</f>
        <v>0</v>
      </c>
      <c r="D24" s="82">
        <f>ROZPOČET!I115</f>
        <v>0</v>
      </c>
      <c r="E24" s="83">
        <f>C24+D24</f>
        <v>0</v>
      </c>
    </row>
    <row r="25" spans="1:5" s="17" customFormat="1" ht="11.25" x14ac:dyDescent="0.2">
      <c r="A25" s="84" t="s">
        <v>202</v>
      </c>
      <c r="B25" s="85" t="s">
        <v>222</v>
      </c>
      <c r="C25" s="86">
        <f>ROZPOČET!G119</f>
        <v>0</v>
      </c>
      <c r="D25" s="86">
        <f>ROZPOČET!I119</f>
        <v>0</v>
      </c>
      <c r="E25" s="87">
        <f>C25+D25</f>
        <v>0</v>
      </c>
    </row>
    <row r="26" spans="1:5" s="17" customFormat="1" ht="12" thickBot="1" x14ac:dyDescent="0.25">
      <c r="A26" s="88"/>
      <c r="B26" s="89" t="s">
        <v>223</v>
      </c>
      <c r="C26" s="90">
        <f>SUM(C24:C25)</f>
        <v>0</v>
      </c>
      <c r="D26" s="90">
        <f>SUM(D24:D25)</f>
        <v>0</v>
      </c>
      <c r="E26" s="91">
        <f>SUM(E24:E25)</f>
        <v>0</v>
      </c>
    </row>
    <row r="27" spans="1:5" s="1" customFormat="1" ht="10.5" thickBot="1" x14ac:dyDescent="0.25"/>
    <row r="28" spans="1:5" s="17" customFormat="1" ht="12" thickBot="1" x14ac:dyDescent="0.25">
      <c r="A28" s="92"/>
      <c r="B28" s="93" t="s">
        <v>224</v>
      </c>
      <c r="C28" s="94">
        <f>C15+C21+C26</f>
        <v>0</v>
      </c>
      <c r="D28" s="94">
        <f>D15+D21+D26</f>
        <v>0</v>
      </c>
      <c r="E28" s="95">
        <f>E15+E21+E26</f>
        <v>0</v>
      </c>
    </row>
  </sheetData>
  <mergeCells count="8">
    <mergeCell ref="A6:A7"/>
    <mergeCell ref="B6:B7"/>
    <mergeCell ref="C6:E6"/>
    <mergeCell ref="A1:C1"/>
    <mergeCell ref="D1:E1"/>
    <mergeCell ref="A2:C2"/>
    <mergeCell ref="D2:E2"/>
    <mergeCell ref="A4:E4"/>
  </mergeCells>
  <printOptions horizontalCentered="1"/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1"/>
  <sheetViews>
    <sheetView workbookViewId="0">
      <selection activeCell="F15" sqref="F15"/>
    </sheetView>
  </sheetViews>
  <sheetFormatPr defaultRowHeight="12.75" x14ac:dyDescent="0.2"/>
  <cols>
    <col min="1" max="1" width="3.7109375" customWidth="1"/>
    <col min="2" max="2" width="11" customWidth="1"/>
    <col min="3" max="3" width="43.42578125" customWidth="1"/>
    <col min="4" max="4" width="4.42578125" customWidth="1"/>
    <col min="5" max="5" width="8.7109375" customWidth="1"/>
    <col min="6" max="9" width="10.5703125" customWidth="1"/>
    <col min="10" max="11" width="9" customWidth="1"/>
  </cols>
  <sheetData>
    <row r="1" spans="1:11" s="2" customFormat="1" x14ac:dyDescent="0.2">
      <c r="A1" s="272" t="s">
        <v>329</v>
      </c>
      <c r="B1" s="143"/>
      <c r="C1" s="143"/>
      <c r="D1" s="143"/>
      <c r="E1" s="143"/>
      <c r="F1" s="143"/>
      <c r="G1" s="143"/>
      <c r="H1" s="143"/>
      <c r="I1" s="143"/>
      <c r="J1" s="272" t="s">
        <v>327</v>
      </c>
      <c r="K1" s="143"/>
    </row>
    <row r="2" spans="1:11" s="2" customFormat="1" x14ac:dyDescent="0.2">
      <c r="A2" s="272" t="s">
        <v>330</v>
      </c>
      <c r="B2" s="143"/>
      <c r="C2" s="143"/>
      <c r="D2" s="143"/>
      <c r="E2" s="143"/>
      <c r="F2" s="143"/>
      <c r="G2" s="143"/>
      <c r="H2" s="143"/>
      <c r="I2" s="143"/>
      <c r="J2" s="272" t="s">
        <v>328</v>
      </c>
      <c r="K2" s="143"/>
    </row>
    <row r="3" spans="1:11" s="1" customFormat="1" ht="9.75" x14ac:dyDescent="0.2"/>
    <row r="4" spans="1:11" s="3" customFormat="1" x14ac:dyDescent="0.2">
      <c r="A4" s="273" t="s">
        <v>0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</row>
    <row r="5" spans="1:11" s="1" customFormat="1" ht="10.5" thickBot="1" x14ac:dyDescent="0.25"/>
    <row r="6" spans="1:11" s="1" customFormat="1" ht="9.75" customHeight="1" x14ac:dyDescent="0.2">
      <c r="A6" s="5" t="s">
        <v>1</v>
      </c>
      <c r="B6" s="276" t="s">
        <v>5</v>
      </c>
      <c r="C6" s="276" t="s">
        <v>7</v>
      </c>
      <c r="D6" s="276" t="s">
        <v>9</v>
      </c>
      <c r="E6" s="276" t="s">
        <v>11</v>
      </c>
      <c r="F6" s="278" t="s">
        <v>13</v>
      </c>
      <c r="G6" s="171"/>
      <c r="H6" s="171"/>
      <c r="I6" s="171"/>
      <c r="J6" s="276" t="s">
        <v>22</v>
      </c>
      <c r="K6" s="160"/>
    </row>
    <row r="7" spans="1:11" s="1" customFormat="1" ht="9.75" customHeight="1" x14ac:dyDescent="0.2">
      <c r="A7" s="6" t="s">
        <v>2</v>
      </c>
      <c r="B7" s="198"/>
      <c r="C7" s="198"/>
      <c r="D7" s="198"/>
      <c r="E7" s="198"/>
      <c r="F7" s="274" t="s">
        <v>14</v>
      </c>
      <c r="G7" s="151"/>
      <c r="H7" s="275" t="s">
        <v>19</v>
      </c>
      <c r="I7" s="151"/>
      <c r="J7" s="198"/>
      <c r="K7" s="277"/>
    </row>
    <row r="8" spans="1:11" s="1" customFormat="1" ht="9.75" customHeight="1" x14ac:dyDescent="0.2">
      <c r="A8" s="6" t="s">
        <v>3</v>
      </c>
      <c r="B8" s="198"/>
      <c r="C8" s="198"/>
      <c r="D8" s="198"/>
      <c r="E8" s="198"/>
      <c r="F8" s="9" t="s">
        <v>15</v>
      </c>
      <c r="G8" s="11" t="s">
        <v>17</v>
      </c>
      <c r="H8" s="13" t="s">
        <v>15</v>
      </c>
      <c r="I8" s="11" t="s">
        <v>17</v>
      </c>
      <c r="J8" s="13" t="s">
        <v>15</v>
      </c>
      <c r="K8" s="15" t="s">
        <v>17</v>
      </c>
    </row>
    <row r="9" spans="1:11" s="1" customFormat="1" ht="9.75" customHeight="1" thickBot="1" x14ac:dyDescent="0.25">
      <c r="A9" s="7" t="s">
        <v>4</v>
      </c>
      <c r="B9" s="8" t="s">
        <v>6</v>
      </c>
      <c r="C9" s="8" t="s">
        <v>8</v>
      </c>
      <c r="D9" s="8" t="s">
        <v>10</v>
      </c>
      <c r="E9" s="8" t="s">
        <v>12</v>
      </c>
      <c r="F9" s="10" t="s">
        <v>16</v>
      </c>
      <c r="G9" s="12" t="s">
        <v>18</v>
      </c>
      <c r="H9" s="14" t="s">
        <v>20</v>
      </c>
      <c r="I9" s="12" t="s">
        <v>21</v>
      </c>
      <c r="J9" s="14" t="s">
        <v>23</v>
      </c>
      <c r="K9" s="16" t="s">
        <v>24</v>
      </c>
    </row>
    <row r="10" spans="1:11" s="18" customFormat="1" ht="11.25" x14ac:dyDescent="0.2">
      <c r="A10" s="20"/>
      <c r="B10" s="19"/>
      <c r="C10" s="21" t="s">
        <v>25</v>
      </c>
      <c r="D10" s="19"/>
      <c r="E10" s="19"/>
      <c r="F10" s="22"/>
      <c r="G10" s="23"/>
      <c r="H10" s="24"/>
      <c r="J10" s="24"/>
      <c r="K10" s="25"/>
    </row>
    <row r="11" spans="1:11" s="18" customFormat="1" ht="11.25" x14ac:dyDescent="0.2">
      <c r="A11" s="29"/>
      <c r="B11" s="30" t="s">
        <v>26</v>
      </c>
      <c r="C11" s="31" t="s">
        <v>27</v>
      </c>
      <c r="D11" s="28"/>
      <c r="E11" s="28"/>
      <c r="F11" s="32"/>
      <c r="G11" s="33"/>
      <c r="H11" s="34"/>
      <c r="I11" s="27"/>
      <c r="J11" s="34"/>
      <c r="K11" s="35"/>
    </row>
    <row r="12" spans="1:11" s="1" customFormat="1" ht="9.75" x14ac:dyDescent="0.2">
      <c r="A12" s="36">
        <v>1</v>
      </c>
      <c r="B12" s="38" t="s">
        <v>28</v>
      </c>
      <c r="C12" s="39" t="s">
        <v>29</v>
      </c>
      <c r="D12" s="40" t="s">
        <v>30</v>
      </c>
      <c r="E12" s="140">
        <v>3.8460000000000001</v>
      </c>
      <c r="F12" s="42">
        <v>0</v>
      </c>
      <c r="G12" s="43">
        <f t="shared" ref="G12:G17" si="0">E12*F12</f>
        <v>0</v>
      </c>
      <c r="H12" s="44">
        <v>0</v>
      </c>
      <c r="I12" s="43">
        <f t="shared" ref="I12:I17" si="1">E12*H12</f>
        <v>0</v>
      </c>
      <c r="J12" s="41">
        <v>2.2764000000000002</v>
      </c>
      <c r="K12" s="45">
        <f t="shared" ref="K12:K17" si="2">E12*J12</f>
        <v>8.7550344000000013</v>
      </c>
    </row>
    <row r="13" spans="1:11" s="1" customFormat="1" ht="9.75" x14ac:dyDescent="0.2">
      <c r="A13" s="36">
        <f>A12+1</f>
        <v>2</v>
      </c>
      <c r="B13" s="38" t="s">
        <v>31</v>
      </c>
      <c r="C13" s="39" t="s">
        <v>32</v>
      </c>
      <c r="D13" s="40" t="s">
        <v>33</v>
      </c>
      <c r="E13" s="140">
        <v>1.92</v>
      </c>
      <c r="F13" s="42">
        <v>0</v>
      </c>
      <c r="G13" s="43">
        <f t="shared" si="0"/>
        <v>0</v>
      </c>
      <c r="H13" s="44">
        <v>0</v>
      </c>
      <c r="I13" s="43">
        <f t="shared" si="1"/>
        <v>0</v>
      </c>
      <c r="J13" s="41">
        <v>0.31159345599999999</v>
      </c>
      <c r="K13" s="45">
        <f t="shared" si="2"/>
        <v>0.59825943551999994</v>
      </c>
    </row>
    <row r="14" spans="1:11" s="1" customFormat="1" ht="9.75" x14ac:dyDescent="0.2">
      <c r="A14" s="36">
        <f>A13+1</f>
        <v>3</v>
      </c>
      <c r="B14" s="38" t="s">
        <v>34</v>
      </c>
      <c r="C14" s="39" t="s">
        <v>35</v>
      </c>
      <c r="D14" s="40" t="s">
        <v>36</v>
      </c>
      <c r="E14" s="140">
        <v>2</v>
      </c>
      <c r="F14" s="42">
        <v>0</v>
      </c>
      <c r="G14" s="43">
        <f t="shared" si="0"/>
        <v>0</v>
      </c>
      <c r="H14" s="44">
        <v>0</v>
      </c>
      <c r="I14" s="43">
        <f t="shared" si="1"/>
        <v>0</v>
      </c>
      <c r="J14" s="41">
        <v>2.9499999999999998E-2</v>
      </c>
      <c r="K14" s="45">
        <f t="shared" si="2"/>
        <v>5.8999999999999997E-2</v>
      </c>
    </row>
    <row r="15" spans="1:11" s="1" customFormat="1" ht="9.75" x14ac:dyDescent="0.2">
      <c r="A15" s="36">
        <f>A14+1</f>
        <v>4</v>
      </c>
      <c r="B15" s="38" t="s">
        <v>37</v>
      </c>
      <c r="C15" s="39" t="s">
        <v>38</v>
      </c>
      <c r="D15" s="40" t="s">
        <v>39</v>
      </c>
      <c r="E15" s="140">
        <v>6</v>
      </c>
      <c r="F15" s="42">
        <v>0</v>
      </c>
      <c r="G15" s="43">
        <f t="shared" si="0"/>
        <v>0</v>
      </c>
      <c r="H15" s="44">
        <v>0</v>
      </c>
      <c r="I15" s="43">
        <f t="shared" si="1"/>
        <v>0</v>
      </c>
      <c r="J15" s="41">
        <v>1.96298E-3</v>
      </c>
      <c r="K15" s="45">
        <f t="shared" si="2"/>
        <v>1.1777880000000001E-2</v>
      </c>
    </row>
    <row r="16" spans="1:11" s="1" customFormat="1" ht="9.75" x14ac:dyDescent="0.2">
      <c r="A16" s="36">
        <f>A15+1</f>
        <v>5</v>
      </c>
      <c r="B16" s="38" t="s">
        <v>40</v>
      </c>
      <c r="C16" s="39" t="s">
        <v>41</v>
      </c>
      <c r="D16" s="40" t="s">
        <v>33</v>
      </c>
      <c r="E16" s="140">
        <v>91.76</v>
      </c>
      <c r="F16" s="42">
        <v>0</v>
      </c>
      <c r="G16" s="43">
        <f t="shared" si="0"/>
        <v>0</v>
      </c>
      <c r="H16" s="44">
        <v>0</v>
      </c>
      <c r="I16" s="43">
        <f t="shared" si="1"/>
        <v>0</v>
      </c>
      <c r="J16" s="41">
        <v>0.26630999999999999</v>
      </c>
      <c r="K16" s="45">
        <f t="shared" si="2"/>
        <v>24.4366056</v>
      </c>
    </row>
    <row r="17" spans="1:11" s="1" customFormat="1" ht="9.75" x14ac:dyDescent="0.2">
      <c r="A17" s="36">
        <f>A16+1</f>
        <v>6</v>
      </c>
      <c r="B17" s="38" t="s">
        <v>40</v>
      </c>
      <c r="C17" s="39" t="s">
        <v>316</v>
      </c>
      <c r="D17" s="40" t="s">
        <v>33</v>
      </c>
      <c r="E17" s="140">
        <v>25</v>
      </c>
      <c r="F17" s="42">
        <v>0</v>
      </c>
      <c r="G17" s="43">
        <f t="shared" si="0"/>
        <v>0</v>
      </c>
      <c r="H17" s="44">
        <v>0</v>
      </c>
      <c r="I17" s="43">
        <f t="shared" si="1"/>
        <v>0</v>
      </c>
      <c r="J17" s="41">
        <v>0.26630999999999999</v>
      </c>
      <c r="K17" s="45">
        <f t="shared" si="2"/>
        <v>6.6577500000000001</v>
      </c>
    </row>
    <row r="18" spans="1:11" s="18" customFormat="1" ht="11.25" x14ac:dyDescent="0.2">
      <c r="A18" s="54"/>
      <c r="B18" s="55">
        <v>3</v>
      </c>
      <c r="C18" s="56" t="s">
        <v>42</v>
      </c>
      <c r="D18" s="57"/>
      <c r="E18" s="57"/>
      <c r="F18" s="58"/>
      <c r="G18" s="59">
        <f>SUM(G12:G17)</f>
        <v>0</v>
      </c>
      <c r="H18" s="60"/>
      <c r="I18" s="61">
        <f>SUM(I12:I17)</f>
        <v>0</v>
      </c>
      <c r="J18" s="60"/>
      <c r="K18" s="62">
        <f>SUM(K12:K17)</f>
        <v>40.51842731552</v>
      </c>
    </row>
    <row r="19" spans="1:11" s="18" customFormat="1" ht="11.25" x14ac:dyDescent="0.2">
      <c r="A19" s="29"/>
      <c r="B19" s="30" t="s">
        <v>43</v>
      </c>
      <c r="C19" s="31" t="s">
        <v>44</v>
      </c>
      <c r="D19" s="28"/>
      <c r="E19" s="28"/>
      <c r="F19" s="32"/>
      <c r="G19" s="33"/>
      <c r="H19" s="34"/>
      <c r="I19" s="27"/>
      <c r="J19" s="34"/>
      <c r="K19" s="35"/>
    </row>
    <row r="20" spans="1:11" s="1" customFormat="1" ht="9.75" x14ac:dyDescent="0.2">
      <c r="A20" s="36">
        <f>A17+1</f>
        <v>7</v>
      </c>
      <c r="B20" s="38" t="s">
        <v>45</v>
      </c>
      <c r="C20" s="39" t="s">
        <v>317</v>
      </c>
      <c r="D20" s="40" t="s">
        <v>33</v>
      </c>
      <c r="E20" s="140">
        <v>14.4</v>
      </c>
      <c r="F20" s="42">
        <v>0</v>
      </c>
      <c r="G20" s="43">
        <f>E20*F20</f>
        <v>0</v>
      </c>
      <c r="H20" s="44">
        <v>0</v>
      </c>
      <c r="I20" s="43">
        <f>E20*H20</f>
        <v>0</v>
      </c>
      <c r="J20" s="41">
        <v>4.9075999999999998E-3</v>
      </c>
      <c r="K20" s="45">
        <f>E20*J20</f>
        <v>7.066944E-2</v>
      </c>
    </row>
    <row r="21" spans="1:11" s="1" customFormat="1" ht="9.75" x14ac:dyDescent="0.2">
      <c r="A21" s="36">
        <f>A20+1</f>
        <v>8</v>
      </c>
      <c r="B21" s="38" t="s">
        <v>46</v>
      </c>
      <c r="C21" s="39" t="s">
        <v>318</v>
      </c>
      <c r="D21" s="40" t="s">
        <v>33</v>
      </c>
      <c r="E21" s="140">
        <v>14.4</v>
      </c>
      <c r="F21" s="42">
        <v>0</v>
      </c>
      <c r="G21" s="43">
        <f>E21*F21</f>
        <v>0</v>
      </c>
      <c r="H21" s="44">
        <v>0</v>
      </c>
      <c r="I21" s="43">
        <f>E21*H21</f>
        <v>0</v>
      </c>
      <c r="J21" s="41">
        <v>1.8749999999999999E-3</v>
      </c>
      <c r="K21" s="45">
        <f>E21*J21</f>
        <v>2.7E-2</v>
      </c>
    </row>
    <row r="22" spans="1:11" s="1" customFormat="1" ht="9.75" x14ac:dyDescent="0.2">
      <c r="A22" s="36">
        <f>A21+1</f>
        <v>9</v>
      </c>
      <c r="B22" s="38" t="s">
        <v>47</v>
      </c>
      <c r="C22" s="39" t="s">
        <v>319</v>
      </c>
      <c r="D22" s="40" t="s">
        <v>33</v>
      </c>
      <c r="E22" s="140">
        <v>14.4</v>
      </c>
      <c r="F22" s="42">
        <v>0</v>
      </c>
      <c r="G22" s="43">
        <f>E22*F22</f>
        <v>0</v>
      </c>
      <c r="H22" s="44">
        <v>0</v>
      </c>
      <c r="I22" s="43">
        <f>E22*H22</f>
        <v>0</v>
      </c>
      <c r="J22" s="41">
        <v>2.1700000000000001E-3</v>
      </c>
      <c r="K22" s="45">
        <f>E22*J22</f>
        <v>3.1248000000000001E-2</v>
      </c>
    </row>
    <row r="23" spans="1:11" s="1" customFormat="1" ht="9.75" x14ac:dyDescent="0.2">
      <c r="A23" s="36">
        <f>A22+1</f>
        <v>10</v>
      </c>
      <c r="B23" s="38" t="s">
        <v>48</v>
      </c>
      <c r="C23" s="39" t="s">
        <v>320</v>
      </c>
      <c r="D23" s="40" t="s">
        <v>33</v>
      </c>
      <c r="E23" s="140">
        <v>14.4</v>
      </c>
      <c r="F23" s="42">
        <v>0</v>
      </c>
      <c r="G23" s="43">
        <f>E23*F23</f>
        <v>0</v>
      </c>
      <c r="H23" s="44">
        <v>0</v>
      </c>
      <c r="I23" s="43">
        <f>E23*H23</f>
        <v>0</v>
      </c>
      <c r="J23" s="41">
        <v>3.85E-2</v>
      </c>
      <c r="K23" s="45">
        <f>E23*J23</f>
        <v>0.5544</v>
      </c>
    </row>
    <row r="24" spans="1:11" s="18" customFormat="1" ht="11.25" x14ac:dyDescent="0.2">
      <c r="A24" s="54"/>
      <c r="B24" s="55">
        <v>62</v>
      </c>
      <c r="C24" s="56" t="s">
        <v>49</v>
      </c>
      <c r="D24" s="57"/>
      <c r="E24" s="57"/>
      <c r="F24" s="58"/>
      <c r="G24" s="59">
        <f>SUM(G20:G23)</f>
        <v>0</v>
      </c>
      <c r="H24" s="60"/>
      <c r="I24" s="61">
        <f>SUM(I20:I23)</f>
        <v>0</v>
      </c>
      <c r="J24" s="60"/>
      <c r="K24" s="62">
        <f>SUM(K20:K23)</f>
        <v>0.68331743999999994</v>
      </c>
    </row>
    <row r="25" spans="1:11" s="18" customFormat="1" ht="11.25" x14ac:dyDescent="0.2">
      <c r="A25" s="29"/>
      <c r="B25" s="30" t="s">
        <v>50</v>
      </c>
      <c r="C25" s="31" t="s">
        <v>51</v>
      </c>
      <c r="D25" s="28"/>
      <c r="E25" s="28"/>
      <c r="F25" s="32"/>
      <c r="G25" s="33"/>
      <c r="H25" s="34"/>
      <c r="I25" s="27"/>
      <c r="J25" s="34"/>
      <c r="K25" s="35"/>
    </row>
    <row r="26" spans="1:11" s="1" customFormat="1" ht="9.75" x14ac:dyDescent="0.2">
      <c r="A26" s="36">
        <f>A23+1</f>
        <v>11</v>
      </c>
      <c r="B26" s="38" t="s">
        <v>52</v>
      </c>
      <c r="C26" s="39" t="s">
        <v>53</v>
      </c>
      <c r="D26" s="40" t="s">
        <v>33</v>
      </c>
      <c r="E26" s="140">
        <v>400</v>
      </c>
      <c r="F26" s="42">
        <v>0</v>
      </c>
      <c r="G26" s="43">
        <f>E26*F26</f>
        <v>0</v>
      </c>
      <c r="H26" s="44">
        <v>0</v>
      </c>
      <c r="I26" s="43">
        <f>E26*H26</f>
        <v>0</v>
      </c>
      <c r="J26" s="41">
        <v>2.0449000000000001E-3</v>
      </c>
      <c r="K26" s="45">
        <f>E26*J26</f>
        <v>0.81796000000000002</v>
      </c>
    </row>
    <row r="27" spans="1:11" s="1" customFormat="1" ht="9.75" x14ac:dyDescent="0.2">
      <c r="A27" s="36">
        <f>A26+1</f>
        <v>12</v>
      </c>
      <c r="B27" s="38" t="s">
        <v>54</v>
      </c>
      <c r="C27" s="39" t="s">
        <v>55</v>
      </c>
      <c r="D27" s="40" t="s">
        <v>39</v>
      </c>
      <c r="E27" s="140">
        <v>200</v>
      </c>
      <c r="F27" s="42">
        <v>0</v>
      </c>
      <c r="G27" s="43">
        <f>E27*F27</f>
        <v>0</v>
      </c>
      <c r="H27" s="44">
        <v>0</v>
      </c>
      <c r="I27" s="43">
        <f>E27*H27</f>
        <v>0</v>
      </c>
      <c r="J27" s="41">
        <v>0</v>
      </c>
      <c r="K27" s="45">
        <f>E27*J27</f>
        <v>0</v>
      </c>
    </row>
    <row r="28" spans="1:11" s="18" customFormat="1" ht="11.25" x14ac:dyDescent="0.2">
      <c r="A28" s="54"/>
      <c r="B28" s="55">
        <v>9</v>
      </c>
      <c r="C28" s="56" t="s">
        <v>56</v>
      </c>
      <c r="D28" s="57"/>
      <c r="E28" s="57"/>
      <c r="F28" s="58"/>
      <c r="G28" s="59">
        <f>SUM(G26:G27)</f>
        <v>0</v>
      </c>
      <c r="H28" s="60"/>
      <c r="I28" s="61">
        <f>SUM(I26:I27)</f>
        <v>0</v>
      </c>
      <c r="J28" s="60"/>
      <c r="K28" s="62">
        <f>SUM(K26:K27)</f>
        <v>0.81796000000000002</v>
      </c>
    </row>
    <row r="29" spans="1:11" s="18" customFormat="1" ht="11.25" x14ac:dyDescent="0.2">
      <c r="A29" s="29"/>
      <c r="B29" s="30" t="s">
        <v>57</v>
      </c>
      <c r="C29" s="31" t="s">
        <v>58</v>
      </c>
      <c r="D29" s="28"/>
      <c r="E29" s="28"/>
      <c r="F29" s="32"/>
      <c r="G29" s="33"/>
      <c r="H29" s="34"/>
      <c r="I29" s="27"/>
      <c r="J29" s="34"/>
      <c r="K29" s="35"/>
    </row>
    <row r="30" spans="1:11" s="1" customFormat="1" ht="9.75" x14ac:dyDescent="0.2">
      <c r="A30" s="36">
        <f>A27+1</f>
        <v>13</v>
      </c>
      <c r="B30" s="38" t="s">
        <v>59</v>
      </c>
      <c r="C30" s="39" t="s">
        <v>60</v>
      </c>
      <c r="D30" s="40" t="s">
        <v>33</v>
      </c>
      <c r="E30" s="140">
        <v>636</v>
      </c>
      <c r="F30" s="42">
        <v>0</v>
      </c>
      <c r="G30" s="43">
        <f t="shared" ref="G30:G35" si="3">E30*F30</f>
        <v>0</v>
      </c>
      <c r="H30" s="44">
        <v>0</v>
      </c>
      <c r="I30" s="43">
        <f t="shared" ref="I30:I35" si="4">E30*H30</f>
        <v>0</v>
      </c>
      <c r="J30" s="41">
        <v>4.7E-7</v>
      </c>
      <c r="K30" s="45">
        <f t="shared" ref="K30:K35" si="5">E30*J30</f>
        <v>2.9891999999999999E-4</v>
      </c>
    </row>
    <row r="31" spans="1:11" s="1" customFormat="1" ht="9.75" x14ac:dyDescent="0.2">
      <c r="A31" s="36">
        <f>A30+1</f>
        <v>14</v>
      </c>
      <c r="B31" s="38" t="s">
        <v>61</v>
      </c>
      <c r="C31" s="39" t="s">
        <v>62</v>
      </c>
      <c r="D31" s="40" t="s">
        <v>33</v>
      </c>
      <c r="E31" s="140">
        <v>1272</v>
      </c>
      <c r="F31" s="42">
        <v>0</v>
      </c>
      <c r="G31" s="43">
        <f t="shared" si="3"/>
        <v>0</v>
      </c>
      <c r="H31" s="44">
        <v>0</v>
      </c>
      <c r="I31" s="43">
        <f t="shared" si="4"/>
        <v>0</v>
      </c>
      <c r="J31" s="41">
        <v>1.4160100000000001E-3</v>
      </c>
      <c r="K31" s="45">
        <f t="shared" si="5"/>
        <v>1.8011647200000001</v>
      </c>
    </row>
    <row r="32" spans="1:11" s="1" customFormat="1" ht="9.75" x14ac:dyDescent="0.2">
      <c r="A32" s="36">
        <f>A31+1</f>
        <v>15</v>
      </c>
      <c r="B32" s="38" t="s">
        <v>63</v>
      </c>
      <c r="C32" s="39" t="s">
        <v>64</v>
      </c>
      <c r="D32" s="40" t="s">
        <v>33</v>
      </c>
      <c r="E32" s="140">
        <v>636</v>
      </c>
      <c r="F32" s="42">
        <v>0</v>
      </c>
      <c r="G32" s="43">
        <f t="shared" si="3"/>
        <v>0</v>
      </c>
      <c r="H32" s="44">
        <v>0</v>
      </c>
      <c r="I32" s="43">
        <f t="shared" si="4"/>
        <v>0</v>
      </c>
      <c r="J32" s="41">
        <v>0</v>
      </c>
      <c r="K32" s="45">
        <f t="shared" si="5"/>
        <v>0</v>
      </c>
    </row>
    <row r="33" spans="1:11" s="1" customFormat="1" ht="9.75" x14ac:dyDescent="0.2">
      <c r="A33" s="36">
        <f>A32+1</f>
        <v>16</v>
      </c>
      <c r="B33" s="38" t="s">
        <v>65</v>
      </c>
      <c r="C33" s="39" t="s">
        <v>66</v>
      </c>
      <c r="D33" s="40" t="s">
        <v>33</v>
      </c>
      <c r="E33" s="140">
        <v>86.4</v>
      </c>
      <c r="F33" s="42">
        <v>0</v>
      </c>
      <c r="G33" s="43">
        <f t="shared" si="3"/>
        <v>0</v>
      </c>
      <c r="H33" s="44">
        <v>0</v>
      </c>
      <c r="I33" s="43">
        <f t="shared" si="4"/>
        <v>0</v>
      </c>
      <c r="J33" s="41">
        <v>3.7174E-3</v>
      </c>
      <c r="K33" s="45">
        <f t="shared" si="5"/>
        <v>0.32118336000000003</v>
      </c>
    </row>
    <row r="34" spans="1:11" s="1" customFormat="1" ht="9.75" x14ac:dyDescent="0.2">
      <c r="A34" s="36">
        <v>17</v>
      </c>
      <c r="B34" s="38" t="s">
        <v>67</v>
      </c>
      <c r="C34" s="39" t="s">
        <v>321</v>
      </c>
      <c r="D34" s="40" t="s">
        <v>68</v>
      </c>
      <c r="E34" s="140">
        <v>1</v>
      </c>
      <c r="F34" s="42">
        <v>0</v>
      </c>
      <c r="G34" s="43">
        <f t="shared" si="3"/>
        <v>0</v>
      </c>
      <c r="H34" s="44">
        <v>0</v>
      </c>
      <c r="I34" s="43">
        <f t="shared" si="4"/>
        <v>0</v>
      </c>
      <c r="J34" s="41">
        <v>0.12</v>
      </c>
      <c r="K34" s="45">
        <f t="shared" si="5"/>
        <v>0.12</v>
      </c>
    </row>
    <row r="35" spans="1:11" s="1" customFormat="1" ht="9.75" x14ac:dyDescent="0.2">
      <c r="A35" s="36">
        <f>A34+1</f>
        <v>18</v>
      </c>
      <c r="B35" s="38" t="s">
        <v>69</v>
      </c>
      <c r="C35" s="39" t="s">
        <v>322</v>
      </c>
      <c r="D35" s="40" t="s">
        <v>36</v>
      </c>
      <c r="E35" s="140">
        <v>4</v>
      </c>
      <c r="F35" s="42">
        <v>0</v>
      </c>
      <c r="G35" s="43">
        <f t="shared" si="3"/>
        <v>0</v>
      </c>
      <c r="H35" s="44">
        <v>0</v>
      </c>
      <c r="I35" s="43">
        <f t="shared" si="4"/>
        <v>0</v>
      </c>
      <c r="J35" s="41">
        <v>0.03</v>
      </c>
      <c r="K35" s="45">
        <f t="shared" si="5"/>
        <v>0.12</v>
      </c>
    </row>
    <row r="36" spans="1:11" s="18" customFormat="1" ht="11.25" x14ac:dyDescent="0.2">
      <c r="A36" s="54"/>
      <c r="B36" s="55">
        <v>94</v>
      </c>
      <c r="C36" s="56" t="s">
        <v>70</v>
      </c>
      <c r="D36" s="57"/>
      <c r="E36" s="57"/>
      <c r="F36" s="58"/>
      <c r="G36" s="59">
        <f>SUM(G30:G35)</f>
        <v>0</v>
      </c>
      <c r="H36" s="60"/>
      <c r="I36" s="61">
        <f>SUM(I30:I35)</f>
        <v>0</v>
      </c>
      <c r="J36" s="60"/>
      <c r="K36" s="62">
        <f>SUM(K30:K35)</f>
        <v>2.3626470000000004</v>
      </c>
    </row>
    <row r="37" spans="1:11" s="18" customFormat="1" ht="11.25" x14ac:dyDescent="0.2">
      <c r="A37" s="29"/>
      <c r="B37" s="30" t="s">
        <v>71</v>
      </c>
      <c r="C37" s="31" t="s">
        <v>72</v>
      </c>
      <c r="D37" s="28"/>
      <c r="E37" s="28"/>
      <c r="F37" s="32"/>
      <c r="G37" s="33"/>
      <c r="H37" s="34"/>
      <c r="I37" s="27"/>
      <c r="J37" s="34"/>
      <c r="K37" s="35"/>
    </row>
    <row r="38" spans="1:11" s="1" customFormat="1" ht="9.75" x14ac:dyDescent="0.2">
      <c r="A38" s="36">
        <f>A35+1</f>
        <v>19</v>
      </c>
      <c r="B38" s="38" t="s">
        <v>73</v>
      </c>
      <c r="C38" s="39" t="s">
        <v>74</v>
      </c>
      <c r="D38" s="40" t="s">
        <v>30</v>
      </c>
      <c r="E38" s="140">
        <v>3.8460000000000001</v>
      </c>
      <c r="F38" s="42">
        <v>0</v>
      </c>
      <c r="G38" s="43">
        <f t="shared" ref="G38:G48" si="6">E38*F38</f>
        <v>0</v>
      </c>
      <c r="H38" s="44">
        <v>0</v>
      </c>
      <c r="I38" s="43">
        <f t="shared" ref="I38:I48" si="7">E38*H38</f>
        <v>0</v>
      </c>
      <c r="J38" s="41">
        <v>2.251366032</v>
      </c>
      <c r="K38" s="45">
        <f t="shared" ref="K38:K48" si="8">E38*J38</f>
        <v>8.6587537590720007</v>
      </c>
    </row>
    <row r="39" spans="1:11" s="1" customFormat="1" ht="9.75" x14ac:dyDescent="0.2">
      <c r="A39" s="36">
        <f t="shared" ref="A39:A48" si="9">A38+1</f>
        <v>20</v>
      </c>
      <c r="B39" s="38" t="s">
        <v>75</v>
      </c>
      <c r="C39" s="39" t="s">
        <v>76</v>
      </c>
      <c r="D39" s="40" t="s">
        <v>36</v>
      </c>
      <c r="E39" s="140">
        <v>28</v>
      </c>
      <c r="F39" s="42">
        <v>0</v>
      </c>
      <c r="G39" s="43">
        <f t="shared" si="6"/>
        <v>0</v>
      </c>
      <c r="H39" s="44">
        <v>0</v>
      </c>
      <c r="I39" s="43">
        <f t="shared" si="7"/>
        <v>0</v>
      </c>
      <c r="J39" s="41">
        <v>5.5659408E-2</v>
      </c>
      <c r="K39" s="45">
        <f t="shared" si="8"/>
        <v>1.5584634239999999</v>
      </c>
    </row>
    <row r="40" spans="1:11" s="1" customFormat="1" ht="9.75" x14ac:dyDescent="0.2">
      <c r="A40" s="36">
        <f t="shared" si="9"/>
        <v>21</v>
      </c>
      <c r="B40" s="38" t="s">
        <v>77</v>
      </c>
      <c r="C40" s="39" t="s">
        <v>78</v>
      </c>
      <c r="D40" s="40" t="s">
        <v>33</v>
      </c>
      <c r="E40" s="140">
        <v>91.76</v>
      </c>
      <c r="F40" s="42">
        <v>0</v>
      </c>
      <c r="G40" s="43">
        <f t="shared" si="6"/>
        <v>0</v>
      </c>
      <c r="H40" s="44">
        <v>0</v>
      </c>
      <c r="I40" s="43">
        <f t="shared" si="7"/>
        <v>0</v>
      </c>
      <c r="J40" s="41">
        <v>0.50034380000000001</v>
      </c>
      <c r="K40" s="45">
        <f t="shared" si="8"/>
        <v>45.911547088000006</v>
      </c>
    </row>
    <row r="41" spans="1:11" s="1" customFormat="1" ht="9.75" x14ac:dyDescent="0.2">
      <c r="A41" s="36">
        <f t="shared" si="9"/>
        <v>22</v>
      </c>
      <c r="B41" s="38" t="s">
        <v>79</v>
      </c>
      <c r="C41" s="39" t="s">
        <v>80</v>
      </c>
      <c r="D41" s="40" t="s">
        <v>30</v>
      </c>
      <c r="E41" s="140">
        <v>0.192</v>
      </c>
      <c r="F41" s="42">
        <v>0</v>
      </c>
      <c r="G41" s="43">
        <f t="shared" si="6"/>
        <v>0</v>
      </c>
      <c r="H41" s="44">
        <v>0</v>
      </c>
      <c r="I41" s="43">
        <f t="shared" si="7"/>
        <v>0</v>
      </c>
      <c r="J41" s="41">
        <v>2.4015035519999999</v>
      </c>
      <c r="K41" s="45">
        <f t="shared" si="8"/>
        <v>0.46108868198399999</v>
      </c>
    </row>
    <row r="42" spans="1:11" s="1" customFormat="1" ht="9.75" x14ac:dyDescent="0.2">
      <c r="A42" s="36">
        <f t="shared" si="9"/>
        <v>23</v>
      </c>
      <c r="B42" s="38" t="s">
        <v>81</v>
      </c>
      <c r="C42" s="39" t="s">
        <v>82</v>
      </c>
      <c r="D42" s="40" t="s">
        <v>39</v>
      </c>
      <c r="E42" s="140">
        <v>88.6</v>
      </c>
      <c r="F42" s="42">
        <v>0</v>
      </c>
      <c r="G42" s="43">
        <f t="shared" si="6"/>
        <v>0</v>
      </c>
      <c r="H42" s="44">
        <v>0</v>
      </c>
      <c r="I42" s="43">
        <f t="shared" si="7"/>
        <v>0</v>
      </c>
      <c r="J42" s="41">
        <v>3.91192E-2</v>
      </c>
      <c r="K42" s="45">
        <f t="shared" si="8"/>
        <v>3.4659611199999998</v>
      </c>
    </row>
    <row r="43" spans="1:11" s="1" customFormat="1" ht="9.75" x14ac:dyDescent="0.2">
      <c r="A43" s="36">
        <f t="shared" si="9"/>
        <v>24</v>
      </c>
      <c r="B43" s="38" t="s">
        <v>83</v>
      </c>
      <c r="C43" s="39" t="s">
        <v>84</v>
      </c>
      <c r="D43" s="40" t="s">
        <v>85</v>
      </c>
      <c r="E43" s="41">
        <v>60.055999999999997</v>
      </c>
      <c r="F43" s="42">
        <v>0</v>
      </c>
      <c r="G43" s="43">
        <f t="shared" si="6"/>
        <v>0</v>
      </c>
      <c r="H43" s="44">
        <v>0</v>
      </c>
      <c r="I43" s="43">
        <f t="shared" si="7"/>
        <v>0</v>
      </c>
      <c r="J43" s="41">
        <v>0</v>
      </c>
      <c r="K43" s="45">
        <f t="shared" si="8"/>
        <v>0</v>
      </c>
    </row>
    <row r="44" spans="1:11" s="1" customFormat="1" ht="9.75" x14ac:dyDescent="0.2">
      <c r="A44" s="36">
        <f t="shared" si="9"/>
        <v>25</v>
      </c>
      <c r="B44" s="38" t="s">
        <v>86</v>
      </c>
      <c r="C44" s="39" t="s">
        <v>323</v>
      </c>
      <c r="D44" s="40" t="s">
        <v>85</v>
      </c>
      <c r="E44" s="41">
        <v>60.055999999999997</v>
      </c>
      <c r="F44" s="42">
        <v>0</v>
      </c>
      <c r="G44" s="43">
        <f t="shared" si="6"/>
        <v>0</v>
      </c>
      <c r="H44" s="44">
        <v>0</v>
      </c>
      <c r="I44" s="43">
        <f t="shared" si="7"/>
        <v>0</v>
      </c>
      <c r="J44" s="41">
        <v>0</v>
      </c>
      <c r="K44" s="45">
        <f t="shared" si="8"/>
        <v>0</v>
      </c>
    </row>
    <row r="45" spans="1:11" s="1" customFormat="1" ht="9.75" x14ac:dyDescent="0.2">
      <c r="A45" s="36">
        <f t="shared" si="9"/>
        <v>26</v>
      </c>
      <c r="B45" s="38" t="s">
        <v>83</v>
      </c>
      <c r="C45" s="39" t="s">
        <v>84</v>
      </c>
      <c r="D45" s="40" t="s">
        <v>85</v>
      </c>
      <c r="E45" s="41">
        <v>3.976</v>
      </c>
      <c r="F45" s="42">
        <v>0</v>
      </c>
      <c r="G45" s="43">
        <f t="shared" si="6"/>
        <v>0</v>
      </c>
      <c r="H45" s="44">
        <v>0</v>
      </c>
      <c r="I45" s="43">
        <f t="shared" si="7"/>
        <v>0</v>
      </c>
      <c r="J45" s="41">
        <v>0</v>
      </c>
      <c r="K45" s="45">
        <f t="shared" si="8"/>
        <v>0</v>
      </c>
    </row>
    <row r="46" spans="1:11" s="1" customFormat="1" ht="9.75" x14ac:dyDescent="0.2">
      <c r="A46" s="36">
        <f t="shared" si="9"/>
        <v>27</v>
      </c>
      <c r="B46" s="38" t="s">
        <v>88</v>
      </c>
      <c r="C46" s="39" t="s">
        <v>87</v>
      </c>
      <c r="D46" s="40" t="s">
        <v>85</v>
      </c>
      <c r="E46" s="41">
        <v>3.976</v>
      </c>
      <c r="F46" s="42">
        <v>0</v>
      </c>
      <c r="G46" s="43">
        <f t="shared" si="6"/>
        <v>0</v>
      </c>
      <c r="H46" s="44">
        <v>0</v>
      </c>
      <c r="I46" s="43">
        <f t="shared" si="7"/>
        <v>0</v>
      </c>
      <c r="J46" s="41">
        <v>0</v>
      </c>
      <c r="K46" s="45">
        <f t="shared" si="8"/>
        <v>0</v>
      </c>
    </row>
    <row r="47" spans="1:11" s="1" customFormat="1" ht="9.75" x14ac:dyDescent="0.2">
      <c r="A47" s="36">
        <f t="shared" si="9"/>
        <v>28</v>
      </c>
      <c r="B47" s="38" t="s">
        <v>83</v>
      </c>
      <c r="C47" s="39" t="s">
        <v>344</v>
      </c>
      <c r="D47" s="40" t="s">
        <v>85</v>
      </c>
      <c r="E47" s="41">
        <v>38.875999999999998</v>
      </c>
      <c r="F47" s="42">
        <v>0</v>
      </c>
      <c r="G47" s="43">
        <f t="shared" si="6"/>
        <v>0</v>
      </c>
      <c r="H47" s="44">
        <v>0</v>
      </c>
      <c r="I47" s="43">
        <f t="shared" si="7"/>
        <v>0</v>
      </c>
      <c r="J47" s="41">
        <v>0</v>
      </c>
      <c r="K47" s="45">
        <f t="shared" si="8"/>
        <v>0</v>
      </c>
    </row>
    <row r="48" spans="1:11" s="1" customFormat="1" ht="9.75" x14ac:dyDescent="0.2">
      <c r="A48" s="36">
        <f t="shared" si="9"/>
        <v>29</v>
      </c>
      <c r="B48" s="38" t="s">
        <v>89</v>
      </c>
      <c r="C48" s="39" t="s">
        <v>343</v>
      </c>
      <c r="D48" s="40" t="s">
        <v>85</v>
      </c>
      <c r="E48" s="41">
        <v>38.875999999999998</v>
      </c>
      <c r="F48" s="42">
        <v>0</v>
      </c>
      <c r="G48" s="43">
        <f t="shared" si="6"/>
        <v>0</v>
      </c>
      <c r="H48" s="44">
        <v>0</v>
      </c>
      <c r="I48" s="43">
        <f t="shared" si="7"/>
        <v>0</v>
      </c>
      <c r="J48" s="41">
        <v>0</v>
      </c>
      <c r="K48" s="45">
        <f t="shared" si="8"/>
        <v>0</v>
      </c>
    </row>
    <row r="49" spans="1:11" s="18" customFormat="1" ht="11.25" x14ac:dyDescent="0.2">
      <c r="A49" s="54"/>
      <c r="B49" s="55">
        <v>96</v>
      </c>
      <c r="C49" s="56" t="s">
        <v>90</v>
      </c>
      <c r="D49" s="57"/>
      <c r="E49" s="57"/>
      <c r="F49" s="58"/>
      <c r="G49" s="59">
        <f>SUM(G38:G48)</f>
        <v>0</v>
      </c>
      <c r="H49" s="60"/>
      <c r="I49" s="61">
        <f>SUM(I38:I48)</f>
        <v>0</v>
      </c>
      <c r="J49" s="60"/>
      <c r="K49" s="62">
        <f>SUM(K38:K48)</f>
        <v>60.055814073056013</v>
      </c>
    </row>
    <row r="50" spans="1:11" s="18" customFormat="1" ht="11.25" x14ac:dyDescent="0.2">
      <c r="A50" s="29"/>
      <c r="B50" s="30" t="s">
        <v>91</v>
      </c>
      <c r="C50" s="31" t="s">
        <v>92</v>
      </c>
      <c r="D50" s="28"/>
      <c r="E50" s="28"/>
      <c r="F50" s="32"/>
      <c r="G50" s="33"/>
      <c r="H50" s="34"/>
      <c r="I50" s="27"/>
      <c r="J50" s="34"/>
      <c r="K50" s="35"/>
    </row>
    <row r="51" spans="1:11" s="1" customFormat="1" ht="9.75" x14ac:dyDescent="0.2">
      <c r="A51" s="36">
        <f>A48+1</f>
        <v>30</v>
      </c>
      <c r="B51" s="38" t="s">
        <v>93</v>
      </c>
      <c r="C51" s="39" t="s">
        <v>94</v>
      </c>
      <c r="D51" s="40" t="s">
        <v>85</v>
      </c>
      <c r="E51" s="41">
        <f>K18+K24+K36</f>
        <v>43.564391755520006</v>
      </c>
      <c r="F51" s="42">
        <v>0</v>
      </c>
      <c r="G51" s="43">
        <f>E51*F51</f>
        <v>0</v>
      </c>
      <c r="H51" s="44">
        <v>0</v>
      </c>
      <c r="I51" s="43">
        <f>E51*H51</f>
        <v>0</v>
      </c>
      <c r="J51" s="41">
        <v>0</v>
      </c>
      <c r="K51" s="45">
        <f>E51*J51</f>
        <v>0</v>
      </c>
    </row>
    <row r="52" spans="1:11" s="18" customFormat="1" ht="12" thickBot="1" x14ac:dyDescent="0.25">
      <c r="A52" s="46"/>
      <c r="B52" s="48">
        <v>99</v>
      </c>
      <c r="C52" s="49" t="s">
        <v>95</v>
      </c>
      <c r="D52" s="47"/>
      <c r="E52" s="47"/>
      <c r="F52" s="50"/>
      <c r="G52" s="52">
        <f>SUM(G51:G51)</f>
        <v>0</v>
      </c>
      <c r="H52" s="51"/>
      <c r="I52" s="63">
        <f>SUM(I51:I51)</f>
        <v>0</v>
      </c>
      <c r="J52" s="51"/>
      <c r="K52" s="53">
        <f>SUM(K51:K51)</f>
        <v>0</v>
      </c>
    </row>
    <row r="53" spans="1:11" ht="13.5" thickBot="1" x14ac:dyDescent="0.25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</row>
    <row r="54" spans="1:11" s="1" customFormat="1" ht="9.75" customHeight="1" x14ac:dyDescent="0.2">
      <c r="A54" s="5" t="s">
        <v>1</v>
      </c>
      <c r="B54" s="276" t="s">
        <v>5</v>
      </c>
      <c r="C54" s="276" t="s">
        <v>7</v>
      </c>
      <c r="D54" s="276" t="s">
        <v>9</v>
      </c>
      <c r="E54" s="276" t="s">
        <v>11</v>
      </c>
      <c r="F54" s="278" t="s">
        <v>13</v>
      </c>
      <c r="G54" s="171"/>
      <c r="H54" s="171"/>
      <c r="I54" s="171"/>
      <c r="J54" s="276" t="s">
        <v>22</v>
      </c>
      <c r="K54" s="160"/>
    </row>
    <row r="55" spans="1:11" s="1" customFormat="1" ht="9.75" customHeight="1" x14ac:dyDescent="0.2">
      <c r="A55" s="6" t="s">
        <v>2</v>
      </c>
      <c r="B55" s="198"/>
      <c r="C55" s="198"/>
      <c r="D55" s="198"/>
      <c r="E55" s="198"/>
      <c r="F55" s="274" t="s">
        <v>14</v>
      </c>
      <c r="G55" s="151"/>
      <c r="H55" s="275" t="s">
        <v>19</v>
      </c>
      <c r="I55" s="151"/>
      <c r="J55" s="198"/>
      <c r="K55" s="277"/>
    </row>
    <row r="56" spans="1:11" s="1" customFormat="1" ht="9.75" customHeight="1" x14ac:dyDescent="0.2">
      <c r="A56" s="6" t="s">
        <v>3</v>
      </c>
      <c r="B56" s="198"/>
      <c r="C56" s="198"/>
      <c r="D56" s="198"/>
      <c r="E56" s="198"/>
      <c r="F56" s="9" t="s">
        <v>15</v>
      </c>
      <c r="G56" s="11" t="s">
        <v>17</v>
      </c>
      <c r="H56" s="13" t="s">
        <v>15</v>
      </c>
      <c r="I56" s="11" t="s">
        <v>17</v>
      </c>
      <c r="J56" s="13" t="s">
        <v>15</v>
      </c>
      <c r="K56" s="15" t="s">
        <v>17</v>
      </c>
    </row>
    <row r="57" spans="1:11" s="1" customFormat="1" ht="9.75" customHeight="1" thickBot="1" x14ac:dyDescent="0.25">
      <c r="A57" s="7" t="s">
        <v>4</v>
      </c>
      <c r="B57" s="8" t="s">
        <v>6</v>
      </c>
      <c r="C57" s="8" t="s">
        <v>8</v>
      </c>
      <c r="D57" s="8" t="s">
        <v>10</v>
      </c>
      <c r="E57" s="8" t="s">
        <v>12</v>
      </c>
      <c r="F57" s="10" t="s">
        <v>16</v>
      </c>
      <c r="G57" s="12" t="s">
        <v>18</v>
      </c>
      <c r="H57" s="14" t="s">
        <v>20</v>
      </c>
      <c r="I57" s="12" t="s">
        <v>21</v>
      </c>
      <c r="J57" s="14" t="s">
        <v>23</v>
      </c>
      <c r="K57" s="16" t="s">
        <v>24</v>
      </c>
    </row>
    <row r="58" spans="1:11" s="18" customFormat="1" ht="11.25" x14ac:dyDescent="0.2">
      <c r="A58" s="20"/>
      <c r="B58" s="19"/>
      <c r="C58" s="21" t="s">
        <v>96</v>
      </c>
      <c r="D58" s="19"/>
      <c r="E58" s="19"/>
      <c r="F58" s="22"/>
      <c r="G58" s="23"/>
      <c r="H58" s="24"/>
      <c r="J58" s="24"/>
      <c r="K58" s="25"/>
    </row>
    <row r="59" spans="1:11" s="18" customFormat="1" ht="11.25" x14ac:dyDescent="0.2">
      <c r="A59" s="29"/>
      <c r="B59" s="30" t="s">
        <v>97</v>
      </c>
      <c r="C59" s="31" t="s">
        <v>98</v>
      </c>
      <c r="D59" s="28"/>
      <c r="E59" s="28"/>
      <c r="F59" s="32"/>
      <c r="G59" s="33"/>
      <c r="H59" s="34"/>
      <c r="I59" s="27"/>
      <c r="J59" s="34"/>
      <c r="K59" s="35"/>
    </row>
    <row r="60" spans="1:11" s="1" customFormat="1" ht="9.75" x14ac:dyDescent="0.2">
      <c r="A60" s="36">
        <f>A51+1</f>
        <v>31</v>
      </c>
      <c r="B60" s="38" t="s">
        <v>99</v>
      </c>
      <c r="C60" s="39" t="s">
        <v>100</v>
      </c>
      <c r="D60" s="40" t="s">
        <v>39</v>
      </c>
      <c r="E60" s="140">
        <v>44.8</v>
      </c>
      <c r="F60" s="42">
        <v>0</v>
      </c>
      <c r="G60" s="43">
        <f t="shared" ref="G60:G67" si="10">E60*F60</f>
        <v>0</v>
      </c>
      <c r="H60" s="44">
        <v>0</v>
      </c>
      <c r="I60" s="43">
        <f t="shared" ref="I60:I67" si="11">E60*H60</f>
        <v>0</v>
      </c>
      <c r="J60" s="41">
        <v>2.4E-2</v>
      </c>
      <c r="K60" s="45">
        <f t="shared" ref="K60:K67" si="12">E60*J60</f>
        <v>1.0751999999999999</v>
      </c>
    </row>
    <row r="61" spans="1:11" s="1" customFormat="1" ht="9.75" x14ac:dyDescent="0.2">
      <c r="A61" s="36">
        <f t="shared" ref="A61:A67" si="13">A60+1</f>
        <v>32</v>
      </c>
      <c r="B61" s="38" t="s">
        <v>101</v>
      </c>
      <c r="C61" s="39" t="s">
        <v>102</v>
      </c>
      <c r="D61" s="40" t="s">
        <v>33</v>
      </c>
      <c r="E61" s="140">
        <v>580.24</v>
      </c>
      <c r="F61" s="42">
        <v>0</v>
      </c>
      <c r="G61" s="43">
        <f t="shared" si="10"/>
        <v>0</v>
      </c>
      <c r="H61" s="44">
        <v>0</v>
      </c>
      <c r="I61" s="43">
        <f t="shared" si="11"/>
        <v>0</v>
      </c>
      <c r="J61" s="41">
        <v>5.0000000000000001E-3</v>
      </c>
      <c r="K61" s="45">
        <f t="shared" si="12"/>
        <v>2.9012000000000002</v>
      </c>
    </row>
    <row r="62" spans="1:11" s="1" customFormat="1" ht="9.75" x14ac:dyDescent="0.2">
      <c r="A62" s="36">
        <f t="shared" si="13"/>
        <v>33</v>
      </c>
      <c r="B62" s="38" t="s">
        <v>103</v>
      </c>
      <c r="C62" s="39" t="s">
        <v>104</v>
      </c>
      <c r="D62" s="40" t="s">
        <v>39</v>
      </c>
      <c r="E62" s="140">
        <v>44.8</v>
      </c>
      <c r="F62" s="42">
        <v>0</v>
      </c>
      <c r="G62" s="43">
        <f t="shared" si="10"/>
        <v>0</v>
      </c>
      <c r="H62" s="44">
        <v>0</v>
      </c>
      <c r="I62" s="43">
        <f t="shared" si="11"/>
        <v>0</v>
      </c>
      <c r="J62" s="41">
        <v>2.5500000000000002E-3</v>
      </c>
      <c r="K62" s="45">
        <f t="shared" si="12"/>
        <v>0.11423999999999999</v>
      </c>
    </row>
    <row r="63" spans="1:11" s="1" customFormat="1" ht="9.75" x14ac:dyDescent="0.2">
      <c r="A63" s="36">
        <f t="shared" si="13"/>
        <v>34</v>
      </c>
      <c r="B63" s="38" t="s">
        <v>105</v>
      </c>
      <c r="C63" s="39" t="s">
        <v>106</v>
      </c>
      <c r="D63" s="40" t="s">
        <v>33</v>
      </c>
      <c r="E63" s="140">
        <v>580.24</v>
      </c>
      <c r="F63" s="42">
        <v>0</v>
      </c>
      <c r="G63" s="43">
        <f t="shared" si="10"/>
        <v>0</v>
      </c>
      <c r="H63" s="44">
        <v>0</v>
      </c>
      <c r="I63" s="43">
        <f t="shared" si="11"/>
        <v>0</v>
      </c>
      <c r="J63" s="41">
        <v>0</v>
      </c>
      <c r="K63" s="45">
        <f t="shared" si="12"/>
        <v>0</v>
      </c>
    </row>
    <row r="64" spans="1:11" s="1" customFormat="1" ht="9.75" x14ac:dyDescent="0.2">
      <c r="A64" s="36">
        <f t="shared" si="13"/>
        <v>35</v>
      </c>
      <c r="B64" s="38" t="s">
        <v>107</v>
      </c>
      <c r="C64" s="39" t="s">
        <v>108</v>
      </c>
      <c r="D64" s="40" t="s">
        <v>30</v>
      </c>
      <c r="E64" s="140">
        <v>1.29</v>
      </c>
      <c r="F64" s="42">
        <v>0</v>
      </c>
      <c r="G64" s="43">
        <f t="shared" si="10"/>
        <v>0</v>
      </c>
      <c r="H64" s="44">
        <v>0</v>
      </c>
      <c r="I64" s="43">
        <f t="shared" si="11"/>
        <v>0</v>
      </c>
      <c r="J64" s="41">
        <v>0.55000000000000004</v>
      </c>
      <c r="K64" s="45">
        <f t="shared" si="12"/>
        <v>0.70950000000000013</v>
      </c>
    </row>
    <row r="65" spans="1:12" s="1" customFormat="1" ht="9.75" x14ac:dyDescent="0.2">
      <c r="A65" s="36">
        <f t="shared" si="13"/>
        <v>36</v>
      </c>
      <c r="B65" s="38" t="s">
        <v>109</v>
      </c>
      <c r="C65" s="39" t="s">
        <v>324</v>
      </c>
      <c r="D65" s="40" t="s">
        <v>30</v>
      </c>
      <c r="E65" s="140">
        <v>12.05</v>
      </c>
      <c r="F65" s="42">
        <v>0</v>
      </c>
      <c r="G65" s="43">
        <f t="shared" si="10"/>
        <v>0</v>
      </c>
      <c r="H65" s="44">
        <v>0</v>
      </c>
      <c r="I65" s="43">
        <f t="shared" si="11"/>
        <v>0</v>
      </c>
      <c r="J65" s="41">
        <v>0.47</v>
      </c>
      <c r="K65" s="45">
        <f t="shared" si="12"/>
        <v>5.6635</v>
      </c>
    </row>
    <row r="66" spans="1:12" s="1" customFormat="1" ht="9.75" x14ac:dyDescent="0.2">
      <c r="A66" s="36">
        <f t="shared" si="13"/>
        <v>37</v>
      </c>
      <c r="B66" s="38" t="s">
        <v>110</v>
      </c>
      <c r="C66" s="39" t="s">
        <v>111</v>
      </c>
      <c r="D66" s="40" t="s">
        <v>30</v>
      </c>
      <c r="E66" s="140">
        <v>13.34</v>
      </c>
      <c r="F66" s="42">
        <v>0</v>
      </c>
      <c r="G66" s="43">
        <f t="shared" si="10"/>
        <v>0</v>
      </c>
      <c r="H66" s="44">
        <v>0</v>
      </c>
      <c r="I66" s="43">
        <f t="shared" si="11"/>
        <v>0</v>
      </c>
      <c r="J66" s="41">
        <v>2.1207568999999999E-2</v>
      </c>
      <c r="K66" s="45">
        <f t="shared" si="12"/>
        <v>0.28290897045999996</v>
      </c>
    </row>
    <row r="67" spans="1:12" s="1" customFormat="1" ht="9.75" x14ac:dyDescent="0.2">
      <c r="A67" s="36">
        <f t="shared" si="13"/>
        <v>38</v>
      </c>
      <c r="B67" s="38" t="s">
        <v>112</v>
      </c>
      <c r="C67" s="39" t="s">
        <v>113</v>
      </c>
      <c r="D67" s="40" t="s">
        <v>85</v>
      </c>
      <c r="E67" s="41">
        <v>10.747</v>
      </c>
      <c r="F67" s="42">
        <v>0</v>
      </c>
      <c r="G67" s="43">
        <f t="shared" si="10"/>
        <v>0</v>
      </c>
      <c r="H67" s="44">
        <v>0</v>
      </c>
      <c r="I67" s="43">
        <f t="shared" si="11"/>
        <v>0</v>
      </c>
      <c r="J67" s="41">
        <v>0</v>
      </c>
      <c r="K67" s="45">
        <f t="shared" si="12"/>
        <v>0</v>
      </c>
    </row>
    <row r="68" spans="1:12" s="18" customFormat="1" ht="11.25" x14ac:dyDescent="0.2">
      <c r="A68" s="54"/>
      <c r="B68" s="55">
        <v>762</v>
      </c>
      <c r="C68" s="56" t="s">
        <v>114</v>
      </c>
      <c r="D68" s="57"/>
      <c r="E68" s="57"/>
      <c r="F68" s="58"/>
      <c r="G68" s="59">
        <f>SUM(G60:G67)</f>
        <v>0</v>
      </c>
      <c r="H68" s="60"/>
      <c r="I68" s="61">
        <f>SUM(I60:I67)</f>
        <v>0</v>
      </c>
      <c r="J68" s="60"/>
      <c r="K68" s="62">
        <f>SUM(K60:K67)</f>
        <v>10.746548970459999</v>
      </c>
    </row>
    <row r="69" spans="1:12" s="18" customFormat="1" ht="11.25" x14ac:dyDescent="0.2">
      <c r="A69" s="29"/>
      <c r="B69" s="30" t="s">
        <v>115</v>
      </c>
      <c r="C69" s="31" t="s">
        <v>116</v>
      </c>
      <c r="D69" s="28"/>
      <c r="E69" s="28"/>
      <c r="F69" s="32"/>
      <c r="G69" s="33"/>
      <c r="H69" s="34"/>
      <c r="I69" s="27"/>
      <c r="J69" s="34"/>
      <c r="K69" s="35"/>
    </row>
    <row r="70" spans="1:12" s="1" customFormat="1" ht="9.75" x14ac:dyDescent="0.2">
      <c r="A70" s="36">
        <f>A67+1</f>
        <v>39</v>
      </c>
      <c r="B70" s="38" t="s">
        <v>117</v>
      </c>
      <c r="C70" s="39" t="s">
        <v>118</v>
      </c>
      <c r="D70" s="40" t="s">
        <v>39</v>
      </c>
      <c r="E70" s="140">
        <v>96.8</v>
      </c>
      <c r="F70" s="42">
        <v>0</v>
      </c>
      <c r="G70" s="43">
        <f t="shared" ref="G70:G85" si="14">E70*F70</f>
        <v>0</v>
      </c>
      <c r="H70" s="44">
        <v>0</v>
      </c>
      <c r="I70" s="43">
        <f t="shared" ref="I70:I85" si="15">E70*H70</f>
        <v>0</v>
      </c>
      <c r="J70" s="41">
        <v>2E-3</v>
      </c>
      <c r="K70" s="45">
        <f t="shared" ref="K70:K85" si="16">E70*J70</f>
        <v>0.19359999999999999</v>
      </c>
      <c r="L70" s="141">
        <f>SUM(K70:K74)</f>
        <v>0.51060000000000005</v>
      </c>
    </row>
    <row r="71" spans="1:12" s="1" customFormat="1" ht="9.75" x14ac:dyDescent="0.2">
      <c r="A71" s="36">
        <f t="shared" ref="A71:A85" si="17">A70+1</f>
        <v>40</v>
      </c>
      <c r="B71" s="38" t="s">
        <v>119</v>
      </c>
      <c r="C71" s="39" t="s">
        <v>325</v>
      </c>
      <c r="D71" s="40" t="s">
        <v>39</v>
      </c>
      <c r="E71" s="140">
        <v>25</v>
      </c>
      <c r="F71" s="42">
        <v>0</v>
      </c>
      <c r="G71" s="43">
        <f t="shared" si="14"/>
        <v>0</v>
      </c>
      <c r="H71" s="44">
        <v>0</v>
      </c>
      <c r="I71" s="43">
        <f t="shared" si="15"/>
        <v>0</v>
      </c>
      <c r="J71" s="41">
        <v>3.0000000000000001E-3</v>
      </c>
      <c r="K71" s="45">
        <f t="shared" si="16"/>
        <v>7.4999999999999997E-2</v>
      </c>
    </row>
    <row r="72" spans="1:12" s="1" customFormat="1" ht="9.75" x14ac:dyDescent="0.2">
      <c r="A72" s="36">
        <f t="shared" si="17"/>
        <v>41</v>
      </c>
      <c r="B72" s="38" t="s">
        <v>120</v>
      </c>
      <c r="C72" s="39" t="s">
        <v>121</v>
      </c>
      <c r="D72" s="40" t="s">
        <v>39</v>
      </c>
      <c r="E72" s="140">
        <v>70</v>
      </c>
      <c r="F72" s="42">
        <v>0</v>
      </c>
      <c r="G72" s="43">
        <f t="shared" si="14"/>
        <v>0</v>
      </c>
      <c r="H72" s="44">
        <v>0</v>
      </c>
      <c r="I72" s="43">
        <f t="shared" si="15"/>
        <v>0</v>
      </c>
      <c r="J72" s="41">
        <v>2E-3</v>
      </c>
      <c r="K72" s="45">
        <f t="shared" si="16"/>
        <v>0.14000000000000001</v>
      </c>
    </row>
    <row r="73" spans="1:12" s="1" customFormat="1" ht="9.75" x14ac:dyDescent="0.2">
      <c r="A73" s="36">
        <f t="shared" si="17"/>
        <v>42</v>
      </c>
      <c r="B73" s="38" t="s">
        <v>122</v>
      </c>
      <c r="C73" s="39" t="s">
        <v>123</v>
      </c>
      <c r="D73" s="40" t="s">
        <v>36</v>
      </c>
      <c r="E73" s="140">
        <v>6</v>
      </c>
      <c r="F73" s="42">
        <v>0</v>
      </c>
      <c r="G73" s="43">
        <f t="shared" si="14"/>
        <v>0</v>
      </c>
      <c r="H73" s="44">
        <v>0</v>
      </c>
      <c r="I73" s="43">
        <f t="shared" si="15"/>
        <v>0</v>
      </c>
      <c r="J73" s="41">
        <v>3.0000000000000001E-3</v>
      </c>
      <c r="K73" s="45">
        <f t="shared" si="16"/>
        <v>1.8000000000000002E-2</v>
      </c>
    </row>
    <row r="74" spans="1:12" s="1" customFormat="1" ht="9.75" x14ac:dyDescent="0.2">
      <c r="A74" s="36">
        <f t="shared" si="17"/>
        <v>43</v>
      </c>
      <c r="B74" s="38" t="s">
        <v>124</v>
      </c>
      <c r="C74" s="39" t="s">
        <v>125</v>
      </c>
      <c r="D74" s="40" t="s">
        <v>33</v>
      </c>
      <c r="E74" s="140">
        <v>12</v>
      </c>
      <c r="F74" s="42">
        <v>0</v>
      </c>
      <c r="G74" s="43">
        <f t="shared" si="14"/>
        <v>0</v>
      </c>
      <c r="H74" s="44">
        <v>0</v>
      </c>
      <c r="I74" s="43">
        <f t="shared" si="15"/>
        <v>0</v>
      </c>
      <c r="J74" s="41">
        <v>7.0000000000000001E-3</v>
      </c>
      <c r="K74" s="45">
        <f t="shared" si="16"/>
        <v>8.4000000000000005E-2</v>
      </c>
    </row>
    <row r="75" spans="1:12" s="1" customFormat="1" ht="9.75" x14ac:dyDescent="0.2">
      <c r="A75" s="36">
        <f t="shared" si="17"/>
        <v>44</v>
      </c>
      <c r="B75" s="38" t="s">
        <v>126</v>
      </c>
      <c r="C75" s="39" t="s">
        <v>127</v>
      </c>
      <c r="D75" s="40" t="s">
        <v>39</v>
      </c>
      <c r="E75" s="140">
        <v>96.8</v>
      </c>
      <c r="F75" s="42">
        <v>0</v>
      </c>
      <c r="G75" s="43">
        <f t="shared" si="14"/>
        <v>0</v>
      </c>
      <c r="H75" s="44">
        <v>0</v>
      </c>
      <c r="I75" s="43">
        <f t="shared" si="15"/>
        <v>0</v>
      </c>
      <c r="J75" s="41">
        <v>1.3422E-3</v>
      </c>
      <c r="K75" s="45">
        <f t="shared" si="16"/>
        <v>0.12992496000000001</v>
      </c>
    </row>
    <row r="76" spans="1:12" s="1" customFormat="1" ht="9.75" x14ac:dyDescent="0.2">
      <c r="A76" s="36">
        <f t="shared" si="17"/>
        <v>45</v>
      </c>
      <c r="B76" s="38" t="s">
        <v>128</v>
      </c>
      <c r="C76" s="39" t="s">
        <v>129</v>
      </c>
      <c r="D76" s="40" t="s">
        <v>39</v>
      </c>
      <c r="E76" s="140">
        <v>30</v>
      </c>
      <c r="F76" s="42">
        <v>0</v>
      </c>
      <c r="G76" s="43">
        <f t="shared" si="14"/>
        <v>0</v>
      </c>
      <c r="H76" s="44">
        <v>0</v>
      </c>
      <c r="I76" s="43">
        <f t="shared" si="15"/>
        <v>0</v>
      </c>
      <c r="J76" s="41">
        <v>1.539E-3</v>
      </c>
      <c r="K76" s="45">
        <f t="shared" si="16"/>
        <v>4.6170000000000003E-2</v>
      </c>
    </row>
    <row r="77" spans="1:12" s="1" customFormat="1" ht="9.75" x14ac:dyDescent="0.2">
      <c r="A77" s="36">
        <f t="shared" si="17"/>
        <v>46</v>
      </c>
      <c r="B77" s="38" t="s">
        <v>130</v>
      </c>
      <c r="C77" s="39" t="s">
        <v>131</v>
      </c>
      <c r="D77" s="40" t="s">
        <v>39</v>
      </c>
      <c r="E77" s="140">
        <v>70</v>
      </c>
      <c r="F77" s="42">
        <v>0</v>
      </c>
      <c r="G77" s="43">
        <f t="shared" si="14"/>
        <v>0</v>
      </c>
      <c r="H77" s="44">
        <v>0</v>
      </c>
      <c r="I77" s="43">
        <f t="shared" si="15"/>
        <v>0</v>
      </c>
      <c r="J77" s="41">
        <v>2.7905999999999999E-3</v>
      </c>
      <c r="K77" s="45">
        <f t="shared" si="16"/>
        <v>0.19534199999999999</v>
      </c>
    </row>
    <row r="78" spans="1:12" s="1" customFormat="1" ht="9.75" x14ac:dyDescent="0.2">
      <c r="A78" s="36">
        <f t="shared" si="17"/>
        <v>47</v>
      </c>
      <c r="B78" s="38" t="s">
        <v>132</v>
      </c>
      <c r="C78" s="39" t="s">
        <v>133</v>
      </c>
      <c r="D78" s="40" t="s">
        <v>36</v>
      </c>
      <c r="E78" s="140">
        <v>6</v>
      </c>
      <c r="F78" s="42">
        <v>0</v>
      </c>
      <c r="G78" s="43">
        <f t="shared" si="14"/>
        <v>0</v>
      </c>
      <c r="H78" s="44">
        <v>0</v>
      </c>
      <c r="I78" s="43">
        <f t="shared" si="15"/>
        <v>0</v>
      </c>
      <c r="J78" s="41">
        <v>1.8384E-3</v>
      </c>
      <c r="K78" s="45">
        <f t="shared" si="16"/>
        <v>1.1030399999999999E-2</v>
      </c>
    </row>
    <row r="79" spans="1:12" s="1" customFormat="1" ht="9.75" x14ac:dyDescent="0.2">
      <c r="A79" s="36">
        <f t="shared" si="17"/>
        <v>48</v>
      </c>
      <c r="B79" s="38" t="s">
        <v>134</v>
      </c>
      <c r="C79" s="39" t="s">
        <v>135</v>
      </c>
      <c r="D79" s="40" t="s">
        <v>33</v>
      </c>
      <c r="E79" s="140">
        <v>12</v>
      </c>
      <c r="F79" s="42">
        <v>0</v>
      </c>
      <c r="G79" s="43">
        <f t="shared" si="14"/>
        <v>0</v>
      </c>
      <c r="H79" s="44">
        <v>0</v>
      </c>
      <c r="I79" s="43">
        <f t="shared" si="15"/>
        <v>0</v>
      </c>
      <c r="J79" s="41">
        <v>5.45E-3</v>
      </c>
      <c r="K79" s="45">
        <f t="shared" si="16"/>
        <v>6.54E-2</v>
      </c>
    </row>
    <row r="80" spans="1:12" s="1" customFormat="1" ht="9.75" x14ac:dyDescent="0.2">
      <c r="A80" s="36">
        <f t="shared" si="17"/>
        <v>49</v>
      </c>
      <c r="B80" s="38" t="s">
        <v>136</v>
      </c>
      <c r="C80" s="39" t="s">
        <v>137</v>
      </c>
      <c r="D80" s="40" t="s">
        <v>33</v>
      </c>
      <c r="E80" s="140">
        <v>4</v>
      </c>
      <c r="F80" s="42">
        <v>0</v>
      </c>
      <c r="G80" s="43">
        <f t="shared" si="14"/>
        <v>0</v>
      </c>
      <c r="H80" s="44">
        <v>0</v>
      </c>
      <c r="I80" s="43">
        <f t="shared" si="15"/>
        <v>0</v>
      </c>
      <c r="J80" s="41">
        <v>1.8933999999999999E-3</v>
      </c>
      <c r="K80" s="45">
        <f t="shared" si="16"/>
        <v>7.5735999999999998E-3</v>
      </c>
    </row>
    <row r="81" spans="1:11" s="1" customFormat="1" ht="9.75" x14ac:dyDescent="0.2">
      <c r="A81" s="36">
        <f t="shared" si="17"/>
        <v>50</v>
      </c>
      <c r="B81" s="38" t="s">
        <v>138</v>
      </c>
      <c r="C81" s="39" t="s">
        <v>139</v>
      </c>
      <c r="D81" s="40" t="s">
        <v>36</v>
      </c>
      <c r="E81" s="140">
        <v>4</v>
      </c>
      <c r="F81" s="42">
        <v>0</v>
      </c>
      <c r="G81" s="43">
        <f t="shared" si="14"/>
        <v>0</v>
      </c>
      <c r="H81" s="44">
        <v>0</v>
      </c>
      <c r="I81" s="43">
        <f t="shared" si="15"/>
        <v>0</v>
      </c>
      <c r="J81" s="41">
        <v>2.6038169999999999E-2</v>
      </c>
      <c r="K81" s="45">
        <f t="shared" si="16"/>
        <v>0.10415268</v>
      </c>
    </row>
    <row r="82" spans="1:11" s="1" customFormat="1" ht="9.75" x14ac:dyDescent="0.2">
      <c r="A82" s="36">
        <f t="shared" si="17"/>
        <v>51</v>
      </c>
      <c r="B82" s="38" t="s">
        <v>140</v>
      </c>
      <c r="C82" s="39" t="s">
        <v>141</v>
      </c>
      <c r="D82" s="40" t="s">
        <v>33</v>
      </c>
      <c r="E82" s="140">
        <v>8</v>
      </c>
      <c r="F82" s="42">
        <v>0</v>
      </c>
      <c r="G82" s="43">
        <f t="shared" si="14"/>
        <v>0</v>
      </c>
      <c r="H82" s="44">
        <v>0</v>
      </c>
      <c r="I82" s="43">
        <f t="shared" si="15"/>
        <v>0</v>
      </c>
      <c r="J82" s="41">
        <v>6.0665099999999998E-3</v>
      </c>
      <c r="K82" s="45">
        <f t="shared" si="16"/>
        <v>4.8532079999999998E-2</v>
      </c>
    </row>
    <row r="83" spans="1:11" s="1" customFormat="1" ht="9.75" x14ac:dyDescent="0.2">
      <c r="A83" s="36">
        <f t="shared" si="17"/>
        <v>52</v>
      </c>
      <c r="B83" s="38" t="s">
        <v>142</v>
      </c>
      <c r="C83" s="39" t="s">
        <v>143</v>
      </c>
      <c r="D83" s="40" t="s">
        <v>33</v>
      </c>
      <c r="E83" s="140">
        <v>6</v>
      </c>
      <c r="F83" s="42">
        <v>0</v>
      </c>
      <c r="G83" s="43">
        <f t="shared" si="14"/>
        <v>0</v>
      </c>
      <c r="H83" s="44">
        <v>0</v>
      </c>
      <c r="I83" s="43">
        <f t="shared" si="15"/>
        <v>0</v>
      </c>
      <c r="J83" s="41">
        <v>1.028309E-2</v>
      </c>
      <c r="K83" s="45">
        <f t="shared" si="16"/>
        <v>6.1698539999999996E-2</v>
      </c>
    </row>
    <row r="84" spans="1:11" s="1" customFormat="1" ht="9.75" x14ac:dyDescent="0.2">
      <c r="A84" s="36">
        <f t="shared" si="17"/>
        <v>53</v>
      </c>
      <c r="B84" s="38" t="s">
        <v>144</v>
      </c>
      <c r="C84" s="39" t="s">
        <v>145</v>
      </c>
      <c r="D84" s="40" t="s">
        <v>36</v>
      </c>
      <c r="E84" s="140">
        <v>50</v>
      </c>
      <c r="F84" s="42">
        <v>0</v>
      </c>
      <c r="G84" s="43">
        <f t="shared" si="14"/>
        <v>0</v>
      </c>
      <c r="H84" s="44">
        <v>0</v>
      </c>
      <c r="I84" s="43">
        <f t="shared" si="15"/>
        <v>0</v>
      </c>
      <c r="J84" s="41">
        <v>6.7515999999999995E-4</v>
      </c>
      <c r="K84" s="45">
        <f t="shared" si="16"/>
        <v>3.3757999999999996E-2</v>
      </c>
    </row>
    <row r="85" spans="1:11" s="1" customFormat="1" ht="9.75" x14ac:dyDescent="0.2">
      <c r="A85" s="36">
        <f t="shared" si="17"/>
        <v>54</v>
      </c>
      <c r="B85" s="38" t="s">
        <v>146</v>
      </c>
      <c r="C85" s="39" t="s">
        <v>147</v>
      </c>
      <c r="D85" s="40" t="s">
        <v>85</v>
      </c>
      <c r="E85" s="37">
        <v>1.214</v>
      </c>
      <c r="F85" s="42">
        <v>0</v>
      </c>
      <c r="G85" s="43">
        <f t="shared" si="14"/>
        <v>0</v>
      </c>
      <c r="H85" s="44">
        <v>0</v>
      </c>
      <c r="I85" s="43">
        <f t="shared" si="15"/>
        <v>0</v>
      </c>
      <c r="J85" s="41">
        <v>0</v>
      </c>
      <c r="K85" s="45">
        <f t="shared" si="16"/>
        <v>0</v>
      </c>
    </row>
    <row r="86" spans="1:11" s="18" customFormat="1" ht="11.25" x14ac:dyDescent="0.2">
      <c r="A86" s="54"/>
      <c r="B86" s="55">
        <v>764</v>
      </c>
      <c r="C86" s="56" t="s">
        <v>148</v>
      </c>
      <c r="D86" s="57"/>
      <c r="E86" s="57"/>
      <c r="F86" s="58"/>
      <c r="G86" s="59">
        <f>SUM(G70:G85)</f>
        <v>0</v>
      </c>
      <c r="H86" s="60"/>
      <c r="I86" s="61">
        <f>SUM(I70:I85)</f>
        <v>0</v>
      </c>
      <c r="J86" s="60"/>
      <c r="K86" s="62">
        <f>SUM(K70:K85)</f>
        <v>1.2141822600000001</v>
      </c>
    </row>
    <row r="87" spans="1:11" s="18" customFormat="1" ht="11.25" x14ac:dyDescent="0.2">
      <c r="A87" s="29"/>
      <c r="B87" s="30" t="s">
        <v>149</v>
      </c>
      <c r="C87" s="31" t="s">
        <v>150</v>
      </c>
      <c r="D87" s="28"/>
      <c r="E87" s="28"/>
      <c r="F87" s="32"/>
      <c r="G87" s="33"/>
      <c r="H87" s="34"/>
      <c r="I87" s="27"/>
      <c r="J87" s="34"/>
      <c r="K87" s="35"/>
    </row>
    <row r="88" spans="1:11" s="1" customFormat="1" ht="9.75" x14ac:dyDescent="0.2">
      <c r="A88" s="36">
        <f>A85+1</f>
        <v>55</v>
      </c>
      <c r="B88" s="38" t="s">
        <v>151</v>
      </c>
      <c r="C88" s="39" t="s">
        <v>152</v>
      </c>
      <c r="D88" s="40" t="s">
        <v>33</v>
      </c>
      <c r="E88" s="140">
        <v>580.24</v>
      </c>
      <c r="F88" s="42">
        <v>0</v>
      </c>
      <c r="G88" s="43">
        <f t="shared" ref="G88:G97" si="18">E88*F88</f>
        <v>0</v>
      </c>
      <c r="H88" s="44">
        <v>0</v>
      </c>
      <c r="I88" s="43">
        <f t="shared" ref="I88:I97" si="19">E88*H88</f>
        <v>0</v>
      </c>
      <c r="J88" s="41">
        <v>6.7000000000000004E-2</v>
      </c>
      <c r="K88" s="45">
        <f t="shared" ref="K88:K97" si="20">E88*J88</f>
        <v>38.876080000000002</v>
      </c>
    </row>
    <row r="89" spans="1:11" s="1" customFormat="1" ht="9.75" x14ac:dyDescent="0.2">
      <c r="A89" s="36">
        <f t="shared" ref="A89:A97" si="21">A88+1</f>
        <v>56</v>
      </c>
      <c r="B89" s="38" t="s">
        <v>153</v>
      </c>
      <c r="C89" s="39" t="s">
        <v>154</v>
      </c>
      <c r="D89" s="40" t="s">
        <v>33</v>
      </c>
      <c r="E89" s="140">
        <v>580.24</v>
      </c>
      <c r="F89" s="42">
        <v>0</v>
      </c>
      <c r="G89" s="43">
        <f t="shared" si="18"/>
        <v>0</v>
      </c>
      <c r="H89" s="44">
        <v>0</v>
      </c>
      <c r="I89" s="43">
        <f t="shared" si="19"/>
        <v>0</v>
      </c>
      <c r="J89" s="41">
        <v>8.1369847999999995E-2</v>
      </c>
      <c r="K89" s="45">
        <f t="shared" si="20"/>
        <v>47.214040603519997</v>
      </c>
    </row>
    <row r="90" spans="1:11" s="1" customFormat="1" ht="9.75" x14ac:dyDescent="0.2">
      <c r="A90" s="36">
        <f t="shared" si="21"/>
        <v>57</v>
      </c>
      <c r="B90" s="38" t="s">
        <v>155</v>
      </c>
      <c r="C90" s="39" t="s">
        <v>156</v>
      </c>
      <c r="D90" s="40" t="s">
        <v>39</v>
      </c>
      <c r="E90" s="140">
        <v>38</v>
      </c>
      <c r="F90" s="42">
        <v>0</v>
      </c>
      <c r="G90" s="43">
        <f t="shared" si="18"/>
        <v>0</v>
      </c>
      <c r="H90" s="44">
        <v>0</v>
      </c>
      <c r="I90" s="43">
        <f t="shared" si="19"/>
        <v>0</v>
      </c>
      <c r="J90" s="41">
        <v>2.6374000000000002E-2</v>
      </c>
      <c r="K90" s="45">
        <f t="shared" si="20"/>
        <v>1.0022120000000001</v>
      </c>
    </row>
    <row r="91" spans="1:11" s="1" customFormat="1" ht="9.75" x14ac:dyDescent="0.2">
      <c r="A91" s="36">
        <f t="shared" si="21"/>
        <v>58</v>
      </c>
      <c r="B91" s="38" t="s">
        <v>157</v>
      </c>
      <c r="C91" s="39" t="s">
        <v>158</v>
      </c>
      <c r="D91" s="40" t="s">
        <v>39</v>
      </c>
      <c r="E91" s="140">
        <v>60</v>
      </c>
      <c r="F91" s="42">
        <v>0</v>
      </c>
      <c r="G91" s="43">
        <f t="shared" si="18"/>
        <v>0</v>
      </c>
      <c r="H91" s="44">
        <v>0</v>
      </c>
      <c r="I91" s="43">
        <f t="shared" si="19"/>
        <v>0</v>
      </c>
      <c r="J91" s="41">
        <v>2.6977500000000001E-2</v>
      </c>
      <c r="K91" s="45">
        <f t="shared" si="20"/>
        <v>1.6186500000000001</v>
      </c>
    </row>
    <row r="92" spans="1:11" s="1" customFormat="1" ht="9.75" x14ac:dyDescent="0.2">
      <c r="A92" s="36">
        <f t="shared" si="21"/>
        <v>59</v>
      </c>
      <c r="B92" s="38" t="s">
        <v>159</v>
      </c>
      <c r="C92" s="39" t="s">
        <v>326</v>
      </c>
      <c r="D92" s="40" t="s">
        <v>33</v>
      </c>
      <c r="E92" s="140">
        <v>0</v>
      </c>
      <c r="F92" s="42">
        <v>0</v>
      </c>
      <c r="G92" s="43">
        <f t="shared" si="18"/>
        <v>0</v>
      </c>
      <c r="H92" s="44">
        <v>0</v>
      </c>
      <c r="I92" s="43">
        <f t="shared" si="19"/>
        <v>0</v>
      </c>
      <c r="J92" s="41">
        <v>2.04E-4</v>
      </c>
      <c r="K92" s="45">
        <f t="shared" si="20"/>
        <v>0</v>
      </c>
    </row>
    <row r="93" spans="1:11" s="1" customFormat="1" ht="9.75" x14ac:dyDescent="0.2">
      <c r="A93" s="36">
        <f t="shared" si="21"/>
        <v>60</v>
      </c>
      <c r="B93" s="38" t="s">
        <v>160</v>
      </c>
      <c r="C93" s="39" t="s">
        <v>161</v>
      </c>
      <c r="D93" s="40" t="s">
        <v>33</v>
      </c>
      <c r="E93" s="140">
        <v>0</v>
      </c>
      <c r="F93" s="42">
        <v>0</v>
      </c>
      <c r="G93" s="43">
        <f t="shared" si="18"/>
        <v>0</v>
      </c>
      <c r="H93" s="44">
        <v>0</v>
      </c>
      <c r="I93" s="43">
        <f t="shared" si="19"/>
        <v>0</v>
      </c>
      <c r="J93" s="41">
        <v>1E-4</v>
      </c>
      <c r="K93" s="45">
        <f t="shared" si="20"/>
        <v>0</v>
      </c>
    </row>
    <row r="94" spans="1:11" s="1" customFormat="1" ht="9.75" x14ac:dyDescent="0.2">
      <c r="A94" s="36">
        <f t="shared" si="21"/>
        <v>61</v>
      </c>
      <c r="B94" s="38" t="s">
        <v>162</v>
      </c>
      <c r="C94" s="39" t="s">
        <v>163</v>
      </c>
      <c r="D94" s="40" t="s">
        <v>164</v>
      </c>
      <c r="E94" s="140">
        <v>4</v>
      </c>
      <c r="F94" s="42">
        <v>0</v>
      </c>
      <c r="G94" s="43">
        <f t="shared" si="18"/>
        <v>0</v>
      </c>
      <c r="H94" s="44">
        <v>0</v>
      </c>
      <c r="I94" s="43">
        <f t="shared" si="19"/>
        <v>0</v>
      </c>
      <c r="J94" s="41">
        <v>1.31E-3</v>
      </c>
      <c r="K94" s="45">
        <f t="shared" si="20"/>
        <v>5.2399999999999999E-3</v>
      </c>
    </row>
    <row r="95" spans="1:11" s="1" customFormat="1" ht="9.75" x14ac:dyDescent="0.2">
      <c r="A95" s="36">
        <f t="shared" si="21"/>
        <v>62</v>
      </c>
      <c r="B95" s="38" t="s">
        <v>165</v>
      </c>
      <c r="C95" s="39" t="s">
        <v>166</v>
      </c>
      <c r="D95" s="40" t="s">
        <v>39</v>
      </c>
      <c r="E95" s="140">
        <v>77</v>
      </c>
      <c r="F95" s="42">
        <v>0</v>
      </c>
      <c r="G95" s="43">
        <f t="shared" si="18"/>
        <v>0</v>
      </c>
      <c r="H95" s="44">
        <v>0</v>
      </c>
      <c r="I95" s="43">
        <f t="shared" si="19"/>
        <v>0</v>
      </c>
      <c r="J95" s="41">
        <v>1.45E-4</v>
      </c>
      <c r="K95" s="45">
        <f t="shared" si="20"/>
        <v>1.1165E-2</v>
      </c>
    </row>
    <row r="96" spans="1:11" s="1" customFormat="1" ht="9.75" x14ac:dyDescent="0.2">
      <c r="A96" s="36">
        <f t="shared" si="21"/>
        <v>63</v>
      </c>
      <c r="B96" s="38" t="s">
        <v>167</v>
      </c>
      <c r="C96" s="39" t="s">
        <v>168</v>
      </c>
      <c r="D96" s="40" t="s">
        <v>36</v>
      </c>
      <c r="E96" s="140">
        <v>406</v>
      </c>
      <c r="F96" s="42">
        <v>0</v>
      </c>
      <c r="G96" s="43">
        <f t="shared" si="18"/>
        <v>0</v>
      </c>
      <c r="H96" s="44">
        <v>0</v>
      </c>
      <c r="I96" s="43">
        <f t="shared" si="19"/>
        <v>0</v>
      </c>
      <c r="J96" s="41">
        <v>2.7999999999999998E-4</v>
      </c>
      <c r="K96" s="45">
        <f t="shared" si="20"/>
        <v>0.11367999999999999</v>
      </c>
    </row>
    <row r="97" spans="1:11" s="1" customFormat="1" ht="9.75" x14ac:dyDescent="0.2">
      <c r="A97" s="36">
        <f t="shared" si="21"/>
        <v>64</v>
      </c>
      <c r="B97" s="38" t="s">
        <v>169</v>
      </c>
      <c r="C97" s="39" t="s">
        <v>170</v>
      </c>
      <c r="D97" s="40" t="s">
        <v>85</v>
      </c>
      <c r="E97" s="37">
        <v>49.965000000000003</v>
      </c>
      <c r="F97" s="42">
        <v>0</v>
      </c>
      <c r="G97" s="43">
        <f t="shared" si="18"/>
        <v>0</v>
      </c>
      <c r="H97" s="44">
        <v>0</v>
      </c>
      <c r="I97" s="43">
        <f t="shared" si="19"/>
        <v>0</v>
      </c>
      <c r="J97" s="41">
        <v>0</v>
      </c>
      <c r="K97" s="45">
        <f t="shared" si="20"/>
        <v>0</v>
      </c>
    </row>
    <row r="98" spans="1:11" s="18" customFormat="1" ht="12" thickBot="1" x14ac:dyDescent="0.25">
      <c r="A98" s="46"/>
      <c r="B98" s="48">
        <v>765</v>
      </c>
      <c r="C98" s="49" t="s">
        <v>171</v>
      </c>
      <c r="D98" s="47"/>
      <c r="E98" s="47"/>
      <c r="F98" s="50"/>
      <c r="G98" s="52">
        <f>SUM(G88:G97)</f>
        <v>0</v>
      </c>
      <c r="H98" s="51"/>
      <c r="I98" s="63">
        <f>SUM(I88:I97)</f>
        <v>0</v>
      </c>
      <c r="J98" s="51"/>
      <c r="K98" s="53">
        <f>SUM(K88:K97)</f>
        <v>88.841067603520017</v>
      </c>
    </row>
    <row r="99" spans="1:11" ht="13.5" thickBot="1" x14ac:dyDescent="0.25">
      <c r="A99" s="64"/>
      <c r="B99" s="64"/>
      <c r="C99" s="64"/>
      <c r="D99" s="64"/>
      <c r="E99" s="64"/>
      <c r="F99" s="64"/>
      <c r="G99" s="64"/>
      <c r="H99" s="64"/>
      <c r="I99" s="64"/>
      <c r="J99" s="64"/>
      <c r="K99" s="64"/>
    </row>
    <row r="100" spans="1:11" s="1" customFormat="1" ht="9.75" customHeight="1" x14ac:dyDescent="0.2">
      <c r="A100" s="5" t="s">
        <v>1</v>
      </c>
      <c r="B100" s="276" t="s">
        <v>5</v>
      </c>
      <c r="C100" s="276" t="s">
        <v>7</v>
      </c>
      <c r="D100" s="276" t="s">
        <v>9</v>
      </c>
      <c r="E100" s="276" t="s">
        <v>11</v>
      </c>
      <c r="F100" s="278" t="s">
        <v>13</v>
      </c>
      <c r="G100" s="171"/>
      <c r="H100" s="171"/>
      <c r="I100" s="171"/>
      <c r="J100" s="276" t="s">
        <v>22</v>
      </c>
      <c r="K100" s="160"/>
    </row>
    <row r="101" spans="1:11" s="1" customFormat="1" ht="9.75" customHeight="1" x14ac:dyDescent="0.2">
      <c r="A101" s="6" t="s">
        <v>2</v>
      </c>
      <c r="B101" s="198"/>
      <c r="C101" s="198"/>
      <c r="D101" s="198"/>
      <c r="E101" s="198"/>
      <c r="F101" s="274" t="s">
        <v>14</v>
      </c>
      <c r="G101" s="151"/>
      <c r="H101" s="275" t="s">
        <v>19</v>
      </c>
      <c r="I101" s="151"/>
      <c r="J101" s="198"/>
      <c r="K101" s="277"/>
    </row>
    <row r="102" spans="1:11" s="1" customFormat="1" ht="9.75" customHeight="1" x14ac:dyDescent="0.2">
      <c r="A102" s="6" t="s">
        <v>3</v>
      </c>
      <c r="B102" s="198"/>
      <c r="C102" s="198"/>
      <c r="D102" s="198"/>
      <c r="E102" s="198"/>
      <c r="F102" s="9" t="s">
        <v>15</v>
      </c>
      <c r="G102" s="11" t="s">
        <v>17</v>
      </c>
      <c r="H102" s="13" t="s">
        <v>15</v>
      </c>
      <c r="I102" s="11" t="s">
        <v>17</v>
      </c>
      <c r="J102" s="13" t="s">
        <v>15</v>
      </c>
      <c r="K102" s="15" t="s">
        <v>17</v>
      </c>
    </row>
    <row r="103" spans="1:11" s="1" customFormat="1" ht="9.75" customHeight="1" thickBot="1" x14ac:dyDescent="0.25">
      <c r="A103" s="7" t="s">
        <v>4</v>
      </c>
      <c r="B103" s="8" t="s">
        <v>6</v>
      </c>
      <c r="C103" s="8" t="s">
        <v>8</v>
      </c>
      <c r="D103" s="8" t="s">
        <v>10</v>
      </c>
      <c r="E103" s="8" t="s">
        <v>12</v>
      </c>
      <c r="F103" s="10" t="s">
        <v>16</v>
      </c>
      <c r="G103" s="12" t="s">
        <v>18</v>
      </c>
      <c r="H103" s="14" t="s">
        <v>20</v>
      </c>
      <c r="I103" s="12" t="s">
        <v>21</v>
      </c>
      <c r="J103" s="14" t="s">
        <v>23</v>
      </c>
      <c r="K103" s="16" t="s">
        <v>24</v>
      </c>
    </row>
    <row r="104" spans="1:11" s="18" customFormat="1" ht="11.25" x14ac:dyDescent="0.2">
      <c r="A104" s="20"/>
      <c r="B104" s="19"/>
      <c r="C104" s="21" t="s">
        <v>172</v>
      </c>
      <c r="D104" s="19"/>
      <c r="E104" s="19"/>
      <c r="F104" s="22"/>
      <c r="G104" s="23"/>
      <c r="H104" s="24"/>
      <c r="J104" s="24"/>
      <c r="K104" s="25"/>
    </row>
    <row r="105" spans="1:11" s="18" customFormat="1" ht="11.25" x14ac:dyDescent="0.2">
      <c r="A105" s="29"/>
      <c r="B105" s="30" t="s">
        <v>173</v>
      </c>
      <c r="C105" s="31" t="s">
        <v>174</v>
      </c>
      <c r="D105" s="28"/>
      <c r="E105" s="28"/>
      <c r="F105" s="32"/>
      <c r="G105" s="33"/>
      <c r="H105" s="34"/>
      <c r="I105" s="27"/>
      <c r="J105" s="34"/>
      <c r="K105" s="35"/>
    </row>
    <row r="106" spans="1:11" s="1" customFormat="1" ht="9.75" x14ac:dyDescent="0.2">
      <c r="A106" s="36">
        <f>A97+1</f>
        <v>65</v>
      </c>
      <c r="B106" s="38" t="s">
        <v>175</v>
      </c>
      <c r="C106" s="39" t="s">
        <v>176</v>
      </c>
      <c r="D106" s="40" t="s">
        <v>39</v>
      </c>
      <c r="E106" s="140">
        <v>86</v>
      </c>
      <c r="F106" s="42">
        <v>0</v>
      </c>
      <c r="G106" s="43">
        <f t="shared" ref="G106:G114" si="22">E106*F106</f>
        <v>0</v>
      </c>
      <c r="H106" s="44">
        <v>0</v>
      </c>
      <c r="I106" s="43">
        <f t="shared" ref="I106:I114" si="23">E106*H106</f>
        <v>0</v>
      </c>
      <c r="J106" s="41">
        <v>0</v>
      </c>
      <c r="K106" s="45">
        <f t="shared" ref="K106:K114" si="24">E106*J106</f>
        <v>0</v>
      </c>
    </row>
    <row r="107" spans="1:11" s="1" customFormat="1" ht="9.75" x14ac:dyDescent="0.2">
      <c r="A107" s="36">
        <f t="shared" ref="A107:A114" si="25">A106+1</f>
        <v>66</v>
      </c>
      <c r="B107" s="38" t="s">
        <v>177</v>
      </c>
      <c r="C107" s="39" t="s">
        <v>178</v>
      </c>
      <c r="D107" s="40" t="s">
        <v>39</v>
      </c>
      <c r="E107" s="140">
        <v>66.5</v>
      </c>
      <c r="F107" s="42">
        <v>0</v>
      </c>
      <c r="G107" s="43">
        <f t="shared" si="22"/>
        <v>0</v>
      </c>
      <c r="H107" s="44">
        <v>0</v>
      </c>
      <c r="I107" s="43">
        <f t="shared" si="23"/>
        <v>0</v>
      </c>
      <c r="J107" s="41">
        <v>0</v>
      </c>
      <c r="K107" s="45">
        <f t="shared" si="24"/>
        <v>0</v>
      </c>
    </row>
    <row r="108" spans="1:11" s="1" customFormat="1" ht="9.75" x14ac:dyDescent="0.2">
      <c r="A108" s="36">
        <f t="shared" si="25"/>
        <v>67</v>
      </c>
      <c r="B108" s="38" t="s">
        <v>179</v>
      </c>
      <c r="C108" s="39" t="s">
        <v>180</v>
      </c>
      <c r="D108" s="40" t="s">
        <v>39</v>
      </c>
      <c r="E108" s="140">
        <v>91.76</v>
      </c>
      <c r="F108" s="42">
        <v>0</v>
      </c>
      <c r="G108" s="43">
        <f t="shared" si="22"/>
        <v>0</v>
      </c>
      <c r="H108" s="44">
        <v>0</v>
      </c>
      <c r="I108" s="43">
        <f t="shared" si="23"/>
        <v>0</v>
      </c>
      <c r="J108" s="41">
        <v>0</v>
      </c>
      <c r="K108" s="45">
        <f t="shared" si="24"/>
        <v>0</v>
      </c>
    </row>
    <row r="109" spans="1:11" s="1" customFormat="1" ht="9.75" x14ac:dyDescent="0.2">
      <c r="A109" s="36">
        <f t="shared" si="25"/>
        <v>68</v>
      </c>
      <c r="B109" s="38" t="s">
        <v>181</v>
      </c>
      <c r="C109" s="39" t="s">
        <v>182</v>
      </c>
      <c r="D109" s="40" t="s">
        <v>36</v>
      </c>
      <c r="E109" s="140">
        <v>4</v>
      </c>
      <c r="F109" s="42">
        <v>0</v>
      </c>
      <c r="G109" s="43">
        <f t="shared" si="22"/>
        <v>0</v>
      </c>
      <c r="H109" s="44">
        <v>0</v>
      </c>
      <c r="I109" s="43">
        <f t="shared" si="23"/>
        <v>0</v>
      </c>
      <c r="J109" s="41">
        <v>5.0000000000000001E-3</v>
      </c>
      <c r="K109" s="45">
        <f t="shared" si="24"/>
        <v>0.02</v>
      </c>
    </row>
    <row r="110" spans="1:11" s="1" customFormat="1" ht="9.75" x14ac:dyDescent="0.2">
      <c r="A110" s="36">
        <f t="shared" si="25"/>
        <v>69</v>
      </c>
      <c r="B110" s="38" t="s">
        <v>183</v>
      </c>
      <c r="C110" s="39" t="s">
        <v>184</v>
      </c>
      <c r="D110" s="40" t="s">
        <v>36</v>
      </c>
      <c r="E110" s="140">
        <v>4</v>
      </c>
      <c r="F110" s="42">
        <v>0</v>
      </c>
      <c r="G110" s="43">
        <f t="shared" si="22"/>
        <v>0</v>
      </c>
      <c r="H110" s="44">
        <v>0</v>
      </c>
      <c r="I110" s="43">
        <f t="shared" si="23"/>
        <v>0</v>
      </c>
      <c r="J110" s="41">
        <v>3.2000000000000002E-3</v>
      </c>
      <c r="K110" s="45">
        <f t="shared" si="24"/>
        <v>1.2800000000000001E-2</v>
      </c>
    </row>
    <row r="111" spans="1:11" s="1" customFormat="1" ht="9.75" x14ac:dyDescent="0.2">
      <c r="A111" s="36">
        <f t="shared" si="25"/>
        <v>70</v>
      </c>
      <c r="B111" s="38" t="s">
        <v>185</v>
      </c>
      <c r="C111" s="39" t="s">
        <v>186</v>
      </c>
      <c r="D111" s="40" t="s">
        <v>36</v>
      </c>
      <c r="E111" s="140">
        <v>4</v>
      </c>
      <c r="F111" s="42">
        <v>0</v>
      </c>
      <c r="G111" s="43">
        <f t="shared" si="22"/>
        <v>0</v>
      </c>
      <c r="H111" s="44">
        <v>0</v>
      </c>
      <c r="I111" s="43">
        <f t="shared" si="23"/>
        <v>0</v>
      </c>
      <c r="J111" s="41">
        <v>5.9000000000000003E-4</v>
      </c>
      <c r="K111" s="45">
        <f t="shared" si="24"/>
        <v>2.3600000000000001E-3</v>
      </c>
    </row>
    <row r="112" spans="1:11" s="1" customFormat="1" ht="9.75" x14ac:dyDescent="0.2">
      <c r="A112" s="36">
        <f t="shared" si="25"/>
        <v>71</v>
      </c>
      <c r="B112" s="38" t="s">
        <v>187</v>
      </c>
      <c r="C112" s="39" t="s">
        <v>188</v>
      </c>
      <c r="D112" s="40" t="s">
        <v>36</v>
      </c>
      <c r="E112" s="140">
        <v>4</v>
      </c>
      <c r="F112" s="42">
        <v>0</v>
      </c>
      <c r="G112" s="43">
        <f t="shared" si="22"/>
        <v>0</v>
      </c>
      <c r="H112" s="44">
        <v>0</v>
      </c>
      <c r="I112" s="43">
        <f t="shared" si="23"/>
        <v>0</v>
      </c>
      <c r="J112" s="41">
        <v>7.7999999999999996E-3</v>
      </c>
      <c r="K112" s="45">
        <f t="shared" si="24"/>
        <v>3.1199999999999999E-2</v>
      </c>
    </row>
    <row r="113" spans="1:11" s="1" customFormat="1" ht="9.75" x14ac:dyDescent="0.2">
      <c r="A113" s="36">
        <f t="shared" si="25"/>
        <v>72</v>
      </c>
      <c r="B113" s="38" t="s">
        <v>189</v>
      </c>
      <c r="C113" s="39" t="s">
        <v>190</v>
      </c>
      <c r="D113" s="40" t="s">
        <v>191</v>
      </c>
      <c r="E113" s="140">
        <v>17</v>
      </c>
      <c r="F113" s="42">
        <v>0</v>
      </c>
      <c r="G113" s="43">
        <f t="shared" si="22"/>
        <v>0</v>
      </c>
      <c r="H113" s="44">
        <v>0</v>
      </c>
      <c r="I113" s="43">
        <f t="shared" si="23"/>
        <v>0</v>
      </c>
      <c r="J113" s="41">
        <v>0</v>
      </c>
      <c r="K113" s="45">
        <f t="shared" si="24"/>
        <v>0</v>
      </c>
    </row>
    <row r="114" spans="1:11" s="1" customFormat="1" ht="9.75" x14ac:dyDescent="0.2">
      <c r="A114" s="36">
        <f t="shared" si="25"/>
        <v>73</v>
      </c>
      <c r="B114" s="38" t="s">
        <v>192</v>
      </c>
      <c r="C114" s="39" t="s">
        <v>193</v>
      </c>
      <c r="D114" s="40" t="s">
        <v>164</v>
      </c>
      <c r="E114" s="140">
        <v>1</v>
      </c>
      <c r="F114" s="42">
        <v>0</v>
      </c>
      <c r="G114" s="43">
        <f t="shared" si="22"/>
        <v>0</v>
      </c>
      <c r="H114" s="44">
        <v>0</v>
      </c>
      <c r="I114" s="43">
        <f t="shared" si="23"/>
        <v>0</v>
      </c>
      <c r="J114" s="41">
        <v>0</v>
      </c>
      <c r="K114" s="45">
        <f t="shared" si="24"/>
        <v>0</v>
      </c>
    </row>
    <row r="115" spans="1:11" s="18" customFormat="1" ht="11.25" x14ac:dyDescent="0.2">
      <c r="A115" s="54"/>
      <c r="B115" s="55" t="s">
        <v>194</v>
      </c>
      <c r="C115" s="56" t="s">
        <v>195</v>
      </c>
      <c r="D115" s="57"/>
      <c r="E115" s="57"/>
      <c r="F115" s="58"/>
      <c r="G115" s="59">
        <f>SUM(G106:G114)</f>
        <v>0</v>
      </c>
      <c r="H115" s="60"/>
      <c r="I115" s="61">
        <f>SUM(I106:I114)</f>
        <v>0</v>
      </c>
      <c r="J115" s="60"/>
      <c r="K115" s="62">
        <f>SUM(K106:K114)</f>
        <v>6.6360000000000002E-2</v>
      </c>
    </row>
    <row r="116" spans="1:11" s="18" customFormat="1" ht="11.25" x14ac:dyDescent="0.2">
      <c r="A116" s="29"/>
      <c r="B116" s="30" t="s">
        <v>196</v>
      </c>
      <c r="C116" s="31" t="s">
        <v>197</v>
      </c>
      <c r="D116" s="28"/>
      <c r="E116" s="28"/>
      <c r="F116" s="32"/>
      <c r="G116" s="33"/>
      <c r="H116" s="34"/>
      <c r="I116" s="27"/>
      <c r="J116" s="34"/>
      <c r="K116" s="35"/>
    </row>
    <row r="117" spans="1:11" s="1" customFormat="1" ht="9.75" x14ac:dyDescent="0.2">
      <c r="A117" s="36">
        <f>A114+1</f>
        <v>74</v>
      </c>
      <c r="B117" s="38" t="s">
        <v>198</v>
      </c>
      <c r="C117" s="39" t="s">
        <v>199</v>
      </c>
      <c r="D117" s="40" t="s">
        <v>30</v>
      </c>
      <c r="E117" s="140">
        <v>12.04</v>
      </c>
      <c r="F117" s="42">
        <v>0</v>
      </c>
      <c r="G117" s="43">
        <f>E117*F117</f>
        <v>0</v>
      </c>
      <c r="H117" s="44">
        <v>0</v>
      </c>
      <c r="I117" s="43">
        <f>E117*H117</f>
        <v>0</v>
      </c>
      <c r="J117" s="41">
        <v>0</v>
      </c>
      <c r="K117" s="45">
        <f>E117*J117</f>
        <v>0</v>
      </c>
    </row>
    <row r="118" spans="1:11" s="1" customFormat="1" ht="9.75" x14ac:dyDescent="0.2">
      <c r="A118" s="36">
        <f>A117+1</f>
        <v>75</v>
      </c>
      <c r="B118" s="38" t="s">
        <v>200</v>
      </c>
      <c r="C118" s="39" t="s">
        <v>201</v>
      </c>
      <c r="D118" s="40" t="s">
        <v>30</v>
      </c>
      <c r="E118" s="140">
        <v>12.04</v>
      </c>
      <c r="F118" s="42">
        <v>0</v>
      </c>
      <c r="G118" s="43">
        <f>E118*F118</f>
        <v>0</v>
      </c>
      <c r="H118" s="44">
        <v>0</v>
      </c>
      <c r="I118" s="43">
        <f>E118*H118</f>
        <v>0</v>
      </c>
      <c r="J118" s="41">
        <v>0</v>
      </c>
      <c r="K118" s="45">
        <f>E118*J118</f>
        <v>0</v>
      </c>
    </row>
    <row r="119" spans="1:11" s="18" customFormat="1" ht="12" thickBot="1" x14ac:dyDescent="0.25">
      <c r="A119" s="46"/>
      <c r="B119" s="48" t="s">
        <v>202</v>
      </c>
      <c r="C119" s="49" t="s">
        <v>203</v>
      </c>
      <c r="D119" s="47"/>
      <c r="E119" s="47"/>
      <c r="F119" s="50"/>
      <c r="G119" s="52">
        <f>SUM(G117:G118)</f>
        <v>0</v>
      </c>
      <c r="H119" s="51"/>
      <c r="I119" s="63">
        <f>SUM(I117:I118)</f>
        <v>0</v>
      </c>
      <c r="J119" s="51"/>
      <c r="K119" s="53">
        <f>SUM(K117:K118)</f>
        <v>0</v>
      </c>
    </row>
    <row r="120" spans="1:11" ht="13.5" thickBot="1" x14ac:dyDescent="0.25">
      <c r="A120" s="64"/>
      <c r="B120" s="64"/>
      <c r="C120" s="64"/>
      <c r="D120" s="64"/>
      <c r="E120" s="64"/>
      <c r="F120" s="64"/>
      <c r="G120" s="64"/>
      <c r="H120" s="64"/>
      <c r="I120" s="64"/>
      <c r="J120" s="64"/>
      <c r="K120" s="64"/>
    </row>
    <row r="121" spans="1:11" s="18" customFormat="1" ht="13.5" thickBot="1" x14ac:dyDescent="0.25">
      <c r="A121" s="69"/>
      <c r="B121" s="70"/>
      <c r="C121" s="72" t="s">
        <v>204</v>
      </c>
      <c r="D121" s="71"/>
      <c r="E121" s="71"/>
      <c r="F121" s="71"/>
      <c r="G121" s="71"/>
      <c r="H121" s="71"/>
      <c r="I121" s="71"/>
      <c r="J121" s="279">
        <f>'KRYCÍ LIST'!E20</f>
        <v>0</v>
      </c>
      <c r="K121" s="180"/>
    </row>
  </sheetData>
  <mergeCells count="30">
    <mergeCell ref="J121:K121"/>
    <mergeCell ref="J54:K55"/>
    <mergeCell ref="B100:B102"/>
    <mergeCell ref="C100:C102"/>
    <mergeCell ref="D100:D102"/>
    <mergeCell ref="E100:E102"/>
    <mergeCell ref="F100:I100"/>
    <mergeCell ref="F101:G101"/>
    <mergeCell ref="H101:I101"/>
    <mergeCell ref="J100:K101"/>
    <mergeCell ref="F7:G7"/>
    <mergeCell ref="H7:I7"/>
    <mergeCell ref="J6:K7"/>
    <mergeCell ref="B54:B56"/>
    <mergeCell ref="C54:C56"/>
    <mergeCell ref="D54:D56"/>
    <mergeCell ref="E54:E56"/>
    <mergeCell ref="F54:I54"/>
    <mergeCell ref="F55:G55"/>
    <mergeCell ref="H55:I55"/>
    <mergeCell ref="B6:B8"/>
    <mergeCell ref="C6:C8"/>
    <mergeCell ref="D6:D8"/>
    <mergeCell ref="E6:E8"/>
    <mergeCell ref="F6:I6"/>
    <mergeCell ref="A1:I1"/>
    <mergeCell ref="J1:K1"/>
    <mergeCell ref="A2:I2"/>
    <mergeCell ref="J2:K2"/>
    <mergeCell ref="A4:K4"/>
  </mergeCells>
  <printOptions horizontalCentered="1"/>
  <pageMargins left="0.7" right="0.7" top="0.78740157499999996" bottom="0.78740157499999996" header="0.3" footer="0.3"/>
  <pageSetup paperSize="9" orientation="landscape" r:id="rId1"/>
  <headerFooter>
    <oddFooter>&amp;CStránka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ÚVOD</vt:lpstr>
      <vt:lpstr>SOUHRNNÝ LIST STAVBY</vt:lpstr>
      <vt:lpstr>REKAPITULACE OBJEKTŮ STAVBY</vt:lpstr>
      <vt:lpstr>KRYCÍ LIST</vt:lpstr>
      <vt:lpstr>REKAPITULACE</vt:lpstr>
      <vt:lpstr>ROZPOČET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Lada</dc:creator>
  <cp:lastModifiedBy>Admin</cp:lastModifiedBy>
  <dcterms:created xsi:type="dcterms:W3CDTF">2019-04-03T22:55:19Z</dcterms:created>
  <dcterms:modified xsi:type="dcterms:W3CDTF">2019-04-09T14:48:22Z</dcterms:modified>
</cp:coreProperties>
</file>